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MR-65-02\Desktop\Уточнення 68 сесія\"/>
    </mc:Choice>
  </mc:AlternateContent>
  <bookViews>
    <workbookView xWindow="0" yWindow="0" windowWidth="28800" windowHeight="1243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комісія'!$B$1:$K$96</definedName>
  </definedNames>
  <calcPr calcId="152511"/>
</workbook>
</file>

<file path=xl/calcChain.xml><?xml version="1.0" encoding="utf-8"?>
<calcChain xmlns="http://schemas.openxmlformats.org/spreadsheetml/2006/main">
  <c r="J75" i="2" l="1"/>
  <c r="J90" i="2"/>
  <c r="J82" i="2"/>
  <c r="G78" i="2"/>
  <c r="H78" i="2"/>
  <c r="I78" i="2"/>
  <c r="J24" i="2"/>
  <c r="F23" i="2"/>
  <c r="J23" i="2" s="1"/>
  <c r="J21" i="2"/>
  <c r="J20" i="2"/>
  <c r="J19" i="2"/>
  <c r="J18" i="2"/>
  <c r="J17" i="2"/>
  <c r="J15" i="2"/>
  <c r="J13" i="2"/>
  <c r="J11" i="2"/>
  <c r="J9" i="2"/>
  <c r="F92" i="2"/>
  <c r="J92" i="2" s="1"/>
  <c r="F91" i="2"/>
  <c r="J91" i="2" s="1"/>
  <c r="F90" i="2"/>
  <c r="F36" i="2"/>
  <c r="E64" i="2"/>
  <c r="E36" i="2"/>
  <c r="F7" i="2"/>
  <c r="F89" i="2"/>
  <c r="J89" i="2" s="1"/>
  <c r="F88" i="2"/>
  <c r="J88" i="2" s="1"/>
  <c r="F87" i="2"/>
  <c r="J87" i="2" s="1"/>
  <c r="F86" i="2"/>
  <c r="J86" i="2" s="1"/>
  <c r="F85" i="2"/>
  <c r="J85" i="2" s="1"/>
  <c r="F84" i="2"/>
  <c r="J84" i="2" s="1"/>
  <c r="F83" i="2"/>
  <c r="J83" i="2" s="1"/>
  <c r="F82" i="2"/>
  <c r="F81" i="2"/>
  <c r="J81" i="2" s="1"/>
  <c r="F80" i="2"/>
  <c r="J80" i="2" s="1"/>
  <c r="E50" i="2"/>
  <c r="E41" i="2"/>
  <c r="E45" i="2"/>
  <c r="E27" i="2"/>
  <c r="E25" i="2"/>
  <c r="J78" i="2" l="1"/>
  <c r="L78" i="2" s="1"/>
  <c r="F78" i="2"/>
  <c r="E78" i="2"/>
</calcChain>
</file>

<file path=xl/sharedStrings.xml><?xml version="1.0" encoding="utf-8"?>
<sst xmlns="http://schemas.openxmlformats.org/spreadsheetml/2006/main" count="283" uniqueCount="257">
  <si>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</si>
  <si>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</si>
  <si>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</si>
  <si>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</si>
  <si>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</si>
  <si>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</si>
  <si>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</si>
  <si>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Фінуправління</t>
  </si>
  <si>
    <t>Природоохоронні заходи</t>
  </si>
  <si>
    <t>Утримання вулиць і доріг</t>
  </si>
  <si>
    <t>Бюджет розвитку</t>
  </si>
  <si>
    <t>Зміни в межах затверджених лімітів</t>
  </si>
  <si>
    <r>
      <rPr>
        <b/>
        <u/>
        <sz val="28"/>
        <color theme="1"/>
        <rFont val="Times New Roman"/>
        <family val="1"/>
        <charset val="204"/>
      </rPr>
      <t xml:space="preserve">Залишки коштів на 01.01.2020 </t>
    </r>
    <r>
      <rPr>
        <b/>
        <sz val="28"/>
        <color theme="1"/>
        <rFont val="Times New Roman"/>
        <family val="1"/>
        <charset val="204"/>
      </rPr>
      <t>медичної субвенції з державного бюджету місцевим бюджетам- 0,48 грн.</t>
    </r>
  </si>
  <si>
    <t>Вільні залишки коштів для видатків на цільові фонди  - Кунашівка (кошти, які сплачувались на засадах  добровільного  самооподаткування)</t>
  </si>
  <si>
    <t>Лист УСЗН від 02.01.2020 № 01-16/05/30</t>
  </si>
  <si>
    <t>Лист упр.освіти від 26.12.2019 № 01-10/2311</t>
  </si>
  <si>
    <t>Лист упр.культури від 03.01.2020 № 1-16/2</t>
  </si>
  <si>
    <r>
      <t xml:space="preserve">Залишки коштів на рах. бюджету на 01.01.2020р.- </t>
    </r>
    <r>
      <rPr>
        <b/>
        <u/>
        <sz val="28"/>
        <color theme="1"/>
        <rFont val="Times New Roman"/>
        <family val="1"/>
        <charset val="204"/>
      </rPr>
      <t xml:space="preserve">Спеціальний фонд разом: </t>
    </r>
    <r>
      <rPr>
        <b/>
        <sz val="28"/>
        <color theme="1"/>
        <rFont val="Times New Roman"/>
        <family val="1"/>
        <charset val="204"/>
      </rPr>
      <t>910 767,12грн.</t>
    </r>
  </si>
  <si>
    <t>Додаткові кошти на заробітну плату та нарахування</t>
  </si>
  <si>
    <t>Всі установи</t>
  </si>
  <si>
    <t>Лист фінуправління Ніжинської райдержадміністрації від 03.01.2020 №1</t>
  </si>
  <si>
    <t>Освіта</t>
  </si>
  <si>
    <t>Інклюзивно - ресурсний центр</t>
  </si>
  <si>
    <t xml:space="preserve">Лист упр.освіти від 21.01.2020 №01-10/177 </t>
  </si>
  <si>
    <t>Литст упр.освіти від 22.01.2020 № 01-10/182</t>
  </si>
  <si>
    <t xml:space="preserve">Додаткова потреба на харчування:з метою реєстрації тендерного договору в УДКСУ, зменшення лімітів по заробітній платі  </t>
  </si>
  <si>
    <t>Забезпечення колективу "Феєрія" НБДЮ  мікрофонами : 4 шт х 8000 грн.</t>
  </si>
  <si>
    <t>Лист ДЮСФУ від 20.01.2020 №4</t>
  </si>
  <si>
    <t>Лист ДЮСФУ від 20.01.2020 №3</t>
  </si>
  <si>
    <t xml:space="preserve">Лист виконавчого комітету від 27.01.2020 № 5 </t>
  </si>
  <si>
    <t>Державного комунального підприємства телерадіокомпанії «Ніжинське телебачення»</t>
  </si>
  <si>
    <t>Лист упр. Освіти від 20.01.2020 № 01-10/162</t>
  </si>
  <si>
    <t>Лист упр. Культури від 28.01.2020 № 1-16/34</t>
  </si>
  <si>
    <t>Лист упр. Культури від 28.01.2020 № 1-16/35</t>
  </si>
  <si>
    <t>Кошти на перший етап робіт по археологічному об’єкту"Підземелля Ніжинського грецького  магістрату"</t>
  </si>
  <si>
    <t>Лист  упр. Культури від 28.01.2020 № 1-16/37</t>
  </si>
  <si>
    <t>Лист упр. Культури від 26.01.2020 №; 1-16/363</t>
  </si>
  <si>
    <t>Кошти на реалізацію заходів  протипожежної  безпеки та створення  безпечних умов в закладах культури</t>
  </si>
  <si>
    <t xml:space="preserve">Додатково:  меблі, канцтовари, господарчі товари - 247 300 грн; ремонт приміщень, оплата послуг Укртелекому - 1 314 760 грн.;  відрядні - 40 000; навчання, пені, штрафи - 10 000 </t>
  </si>
  <si>
    <t>Додатково: столи, стільці, лавки - меблі в їдальню  гімназії  №2</t>
  </si>
  <si>
    <t>Лист  КП "ВУКГ" від 13.12.2019 № 2688/1-3</t>
  </si>
  <si>
    <t>Лист  УЖКГ та Б від 29.01.2020 № 01-14/121</t>
  </si>
  <si>
    <t>Перерозподіл коштів по об’єктах КПКВ 7461 : Реконструкція перехр.вул. Шевченка з вул. Генерала Корчагіна - 5 280 440 грн.; Реконструкція перехрестя  вул. Шевченка з вул. Носів.Шлях, пров. Урожайний та автом.доріжним шляхопроводом - 7 581 210 грн.</t>
  </si>
  <si>
    <t>( +-) 26 000</t>
  </si>
  <si>
    <t>Лист  Терцентру від 31.01.2020</t>
  </si>
  <si>
    <t>( +-) 300 000</t>
  </si>
  <si>
    <t xml:space="preserve">Лист упр.Культури від 31.01.2020 № 1-16/46 </t>
  </si>
  <si>
    <t xml:space="preserve">Лист упр.Культури від 06.02.2020 № 1-16/53 </t>
  </si>
  <si>
    <t>Лист КНП стомат пол-ка від 27.01.2020 №37</t>
  </si>
  <si>
    <t>Лист  КНП стомат.пол-ка  від  05.02.2020 № 52</t>
  </si>
  <si>
    <t>Лист УЖКГ та Б від 06.02.2020№ 01-14/</t>
  </si>
  <si>
    <t>2111-398305,035 2120-86951,06</t>
  </si>
  <si>
    <t>Примітка</t>
  </si>
  <si>
    <t>КПКВ 7321;           КЕКВ 3142</t>
  </si>
  <si>
    <t>КПКВ 2100         КЕКВ 2610 (2220)</t>
  </si>
  <si>
    <t>КПКВ 2144 КЕКВ 2730</t>
  </si>
  <si>
    <t>КПКВ 2030 2610 ( 2220)</t>
  </si>
  <si>
    <t>КПКВ 8311</t>
  </si>
  <si>
    <t>КПКВ 7461</t>
  </si>
  <si>
    <t xml:space="preserve">Зміни за рахунок субвенцій </t>
  </si>
  <si>
    <t>Стомат.п-ка</t>
  </si>
  <si>
    <t>Виконком</t>
  </si>
  <si>
    <t>6</t>
  </si>
  <si>
    <t>7</t>
  </si>
  <si>
    <t>8</t>
  </si>
  <si>
    <t>9</t>
  </si>
  <si>
    <t>10</t>
  </si>
  <si>
    <t>УЖКГ та Б</t>
  </si>
  <si>
    <t>на медикаменти</t>
  </si>
  <si>
    <r>
      <rPr>
        <b/>
        <u/>
        <sz val="28"/>
        <color theme="1"/>
        <rFont val="Times New Roman"/>
        <family val="1"/>
        <charset val="204"/>
      </rPr>
      <t>Залишки коштів на 01.01.2020</t>
    </r>
    <r>
      <rPr>
        <b/>
        <sz val="28"/>
        <color theme="1"/>
        <rFont val="Times New Roman"/>
        <family val="1"/>
        <charset val="204"/>
      </rPr>
      <t xml:space="preserve"> субвенції з місцевого бюджету на здійснення  переданих видатків у сфері охорони здоров"я за рахунок коштів  медичної субвенції  - 28,27 грн.</t>
    </r>
  </si>
  <si>
    <t>Інсулін</t>
  </si>
  <si>
    <t>ЗОШ №6; №7 ( туалети )</t>
  </si>
  <si>
    <r>
      <rPr>
        <b/>
        <u/>
        <sz val="28"/>
        <color theme="1"/>
        <rFont val="Times New Roman"/>
        <family val="1"/>
        <charset val="204"/>
      </rPr>
      <t xml:space="preserve">Залишки коштів на 01.01.2020 </t>
    </r>
    <r>
      <rPr>
        <b/>
        <sz val="28"/>
        <color theme="1"/>
        <rFont val="Times New Roman"/>
        <family val="1"/>
        <charset val="204"/>
      </rPr>
      <t xml:space="preserve"> субвенції з місцевого бюджету за рахунок залишку коштів освітньої субвенції, що  утворився  на початок  бюджетного періоду   - 3 646 042,76 грн.   </t>
    </r>
  </si>
  <si>
    <t>Лист УЖКГ та Б від 11.02.2020 № 01-14/201</t>
  </si>
  <si>
    <t>Лист  УЖКГ та Б від 09.01.2020 № 01-14/21       Лист УЖКГ та Б від 04.02.2020 № 183/1-3</t>
  </si>
  <si>
    <t>13</t>
  </si>
  <si>
    <t>14</t>
  </si>
  <si>
    <t>15</t>
  </si>
  <si>
    <t>17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</si>
  <si>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</si>
  <si>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</si>
  <si>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</si>
  <si>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</si>
  <si>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</si>
  <si>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</si>
  <si>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</si>
  <si>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</si>
  <si>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</si>
  <si>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</si>
  <si>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</si>
  <si>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</si>
  <si>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</si>
  <si>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</si>
  <si>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</si>
  <si>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</si>
  <si>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</si>
  <si>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</si>
  <si>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</si>
  <si>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</si>
  <si>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</si>
  <si>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</si>
  <si>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r>
      <rPr>
        <b/>
        <u/>
        <sz val="28"/>
        <color theme="1"/>
        <rFont val="Times New Roman"/>
        <family val="1"/>
        <charset val="204"/>
      </rPr>
      <t xml:space="preserve">Залишки коштів на 01.01.2020 </t>
    </r>
    <r>
      <rPr>
        <b/>
        <sz val="28"/>
        <color theme="1"/>
        <rFont val="Times New Roman"/>
        <family val="1"/>
        <charset val="204"/>
      </rPr>
      <t xml:space="preserve">субвенції з місцевого бюджету на здійснення  переданих видатків у сфері освіти за рахунок коштів  освітньої субвенції (на оплату праці з нарахуваннями педагогічних працівників  інклюзивно - ресурсних центрів) -  485 256,41 грн. </t>
    </r>
  </si>
  <si>
    <t xml:space="preserve">Пропозиції по внесенню змін до бюджету, грн. </t>
  </si>
  <si>
    <r>
      <rPr>
        <b/>
        <u/>
        <sz val="28"/>
        <color theme="1"/>
        <rFont val="Times New Roman"/>
        <family val="1"/>
        <charset val="204"/>
      </rPr>
      <t>Залишок коштів  загального фонду на 01.01.2019 р</t>
    </r>
    <r>
      <rPr>
        <b/>
        <sz val="28"/>
        <color theme="1"/>
        <rFont val="Times New Roman"/>
        <family val="1"/>
        <charset val="204"/>
      </rPr>
      <t xml:space="preserve">. - 23 713 898 грн. </t>
    </r>
  </si>
  <si>
    <r>
      <t xml:space="preserve">З 01.04.2020 фінпідтримка НСЗУ - тільки на стоматологічну  допомогу дітям до 16 років. Решта населення - на госпрозрахунковій основі                         (платно). </t>
    </r>
    <r>
      <rPr>
        <b/>
        <u/>
        <sz val="24"/>
        <color theme="1"/>
        <rFont val="Times New Roman"/>
        <family val="1"/>
        <charset val="204"/>
      </rPr>
      <t xml:space="preserve">На лікування пільгових категорій </t>
    </r>
    <r>
      <rPr>
        <b/>
        <sz val="24"/>
        <color theme="1"/>
        <rFont val="Times New Roman"/>
        <family val="1"/>
        <charset val="204"/>
      </rPr>
      <t xml:space="preserve">(ІВВ,УВВ,УБД,почесні донори, ветерани праці, учасники АТО, пост.внасл.аварії на ЧАЕС  та вагітні по направленню, призивники )- </t>
    </r>
    <r>
      <rPr>
        <b/>
        <u/>
        <sz val="24"/>
        <color theme="1"/>
        <rFont val="Times New Roman"/>
        <family val="1"/>
        <charset val="204"/>
      </rPr>
      <t>компенсація з бюджету</t>
    </r>
  </si>
  <si>
    <t>Вільні залишки коштів для видатків по відшкодуванню втрат сільськогосподарського виробництва</t>
  </si>
  <si>
    <t>Лист Деп.екології та природних ресурсів ОДА від 24.12.2019 №05-08/3814</t>
  </si>
  <si>
    <t>Субвенція на утримання об’єкту спільного користування - КНП "Ніжинський  пологовий будинок"(по 10 000 з лютого по листопад м-ць)</t>
  </si>
  <si>
    <t>Співфінансування об’єкту "Будівництво  системи водовідведення  по вул. Незалежності в м. Ніжині Черн.обл."- обласна Програма охорони навколишнього середовища</t>
  </si>
  <si>
    <t>Додаткові кошти на олімпійські види спорту - 101 000 грн;         неолімпійські види спорту -               46 500 грн.</t>
  </si>
  <si>
    <t>Лист " Спорт для всіх" від 22.01.2020 № 15</t>
  </si>
  <si>
    <t xml:space="preserve">Додаткові кошти на придбання офісних меблів - 8 900; придбання персонального комп’ютера- 19 000 </t>
  </si>
  <si>
    <t>Додаткові кошти на : будматеріали для обл. майданчиків та спортзалу -               280 832; ПММ - 11 000; деззасоби, госптовари - 7 140; розмітка полів - 4 000; спортінвентар -22 690; медикаменти -1 400; коткування футбольного поля - 14 000; пот.ремонт автом. -20 000; транспортні послуги та вивез.сміття - 23 600; монтування  освітлення на стадіоні- 150 000; пот.ремонт огорожі на стадіоні - 300 000</t>
  </si>
  <si>
    <t xml:space="preserve"> Кошти для улаштувння  зливу               (системи водовідведення ) для будівель за адресою: Поштова,5 та Поштова,9 - роботи на умовах співфінансування</t>
  </si>
  <si>
    <t>Кошти  ЦБС на поточний ремонт водостічної труби - 1 000; східців бібліот.філії по вул. Незалежності,40,а-2 200</t>
  </si>
  <si>
    <t>Відшкодування витрат за водопостачання та прибирання місць  загального користування по договору з КП "КК Північна"(філія по вул. Космонавтів 43/1)</t>
  </si>
  <si>
    <t>Додаткові кошти : придбання шафи для паперів - 9 600; комп’ют. столів  4 шт.- 10 000;  устан.пожежної сигналізації - 120 000; капремонт - 126 000 (віконні блоки, двері)</t>
  </si>
  <si>
    <t>Звернення від 18.01.2020</t>
  </si>
  <si>
    <t>Кошти для придбання штучного покриття  розміром 50х70м</t>
  </si>
  <si>
    <t>Кошти для заміни  штучного покриття майданчика 12х24м</t>
  </si>
  <si>
    <t>Кошти на придбання  залізобетонних плит для огорожі полігону ТПВ- 190 000; роботи по видаленню  надлишків грунту між  тротуаром та  проїжджою частиною .вул. Московська, Покровська, Космонавтів -195 000</t>
  </si>
  <si>
    <t>Лист УЖКГ та Б від 04.02.2020 № 183/1-3</t>
  </si>
  <si>
    <r>
      <t xml:space="preserve">Кошти на розробку схем  очистки Ніжинської міської ОТГ-                  149 000; КПКВ 6030 благ.   </t>
    </r>
    <r>
      <rPr>
        <b/>
        <sz val="22"/>
        <color theme="1"/>
        <rFont val="Times New Roman"/>
        <family val="1"/>
        <charset val="204"/>
      </rPr>
      <t xml:space="preserve">                         </t>
    </r>
  </si>
  <si>
    <t>Звернення від 05.02.2020 № 1</t>
  </si>
  <si>
    <t xml:space="preserve">Кошти на підключення НЗШ  №9 до мережі інтернет: оптична локальна мережа та монтаж системи відеонагляду </t>
  </si>
  <si>
    <t>Кошти для проходження  відомчого контролю стерильності медичного інструментарію та матеріалів (наказ МОЗ України від 11.08.2014 № 552)</t>
  </si>
  <si>
    <t>40</t>
  </si>
  <si>
    <t>Лист управління освіти від 06.02.2020р. № 01-10</t>
  </si>
  <si>
    <t>Додатково на проходження профілактичних медичних оглядів-198,5 та бактеріологічного обстеження на кишкову групу інфекції - 123,0</t>
  </si>
  <si>
    <t>41</t>
  </si>
  <si>
    <t>Лист управління освіти від 12.02.2020р. № 01-10/38</t>
  </si>
  <si>
    <t xml:space="preserve">Додатково на придбання стільців для актової зали БДЮ(33 секції по 3 стільці)-165,0; для гуртка картингістів придбання двигунів, комутаторів електронних, комплекту шин, дрелі - 23,5; завершення ремонту актової зали ЗОШ №5-272,0; придбання двигуна та комплекту для обладнання електрокарту - 18,0 </t>
  </si>
  <si>
    <t>42</t>
  </si>
  <si>
    <t>Лист управління освіти від 12.02.20 № 01-10/380, службова Чернишова Г.Г. від 11.02.20</t>
  </si>
  <si>
    <t>Додатково на проведення ремонтних робіт в стрілецькому тирі гімназії №3 (протирадіаційне укриття)</t>
  </si>
  <si>
    <t>43</t>
  </si>
  <si>
    <t>Звернення від 08.02.20 р., лист УЖКГ та Б від 12.02.20 р. № 01-14/204</t>
  </si>
  <si>
    <t>Електрифікація житлового масиву по вул. Арвата, Афганців, П.Прокоповича</t>
  </si>
  <si>
    <t>44</t>
  </si>
  <si>
    <t>Лист УЖКГ та Б від 12.02.20р. № 01-14/211</t>
  </si>
  <si>
    <t>Додатково на миття автобусних зупинок</t>
  </si>
  <si>
    <t>45</t>
  </si>
  <si>
    <t>Лист УЖКГ та Б від 12.02.20р. № 01-14/207</t>
  </si>
  <si>
    <t>Додатково на сервісне обслуговування та ремонт систем та засобів цифрового ІР вдеоспостереження-95,0; поточний ремонт системи відеоспостереження - 26,0</t>
  </si>
  <si>
    <t>46</t>
  </si>
  <si>
    <t>Лист КП ВУКГ від 11.02.20р. №244/1-3</t>
  </si>
  <si>
    <t>Придбання сценічного взуття  для зразкового ансамблю бального танцю "Ритм", до ювілейної дати -40-річчя (КЕКВ 2111 - 26000, КЕКВ 2210+26000)</t>
  </si>
  <si>
    <r>
      <t>На виконання вимог  Управл. Північного офісу Держаудитслужби щодо усунення порушень  законодавства (зайво нараховані кошти по оплаті праці за сумісництвом):</t>
    </r>
    <r>
      <rPr>
        <sz val="24"/>
        <color theme="1"/>
        <rFont val="Times New Roman"/>
        <family val="1"/>
        <charset val="204"/>
      </rPr>
      <t xml:space="preserve"> зменшення  бюджетних асигнувань по КПКВ 1161 та перенесення на КПКВ 1010 (+-) 62 906,86 </t>
    </r>
  </si>
  <si>
    <t>(+-) 62 906,86</t>
  </si>
  <si>
    <t>(+-) 3 473 160</t>
  </si>
  <si>
    <t>(+-) 1 200 000</t>
  </si>
  <si>
    <t xml:space="preserve">(+-)12 861 650 </t>
  </si>
  <si>
    <t>Лист КП "НУВКГ" від 28.01.2020         Лист УЖКГ та Б від 07.02.2020 №01-14/171</t>
  </si>
  <si>
    <t>Зміни в межах : кошти по МЦП "Оснащення вузлами  комерційного  обліку холодної  води багатокв.будинків у м. Ніжині на 2020 рік" перенести  на програму "Розвитку та фінпідтримки  КП м. Ніжина на 2020 рік"</t>
  </si>
  <si>
    <t xml:space="preserve">Пропозиції по внесенню змін до бюджету міста на 68 сесію Ніжинської міської ради VІІ скликання від 26 лютого 2020 р. </t>
  </si>
  <si>
    <t>Лист начальника відділуНС, ЦЗН, ОМР від 12.02.20</t>
  </si>
  <si>
    <t xml:space="preserve">Зменшити призначення на перевезення призовників, військовозобов’язаних по Програмі допризовної підготовки з 260,0 тис. грн. до 170,0 тис. грн.; 90,0 тис. грн. направити на Програму розвитку цивільного захисту </t>
  </si>
  <si>
    <t>(+,-) 90 000</t>
  </si>
  <si>
    <t>Лист Молодіжного центру від 14.02.20р. №17</t>
  </si>
  <si>
    <t>(+,-) 6 000</t>
  </si>
  <si>
    <t>Видатки на придбання фотоапарату перенести на заробітну плату КЕКВ 3110 - 6000, КЕКВ 2111 + 6000)</t>
  </si>
  <si>
    <t>47</t>
  </si>
  <si>
    <t>Лист управління культури від 14.02.20р. №1-16/64</t>
  </si>
  <si>
    <t>48</t>
  </si>
  <si>
    <t>Лист ЦПМСД від 17.02.20р. № 01-10/82</t>
  </si>
  <si>
    <t>Додатково на придбання туберкуліну (10162 дози)</t>
  </si>
  <si>
    <t>49</t>
  </si>
  <si>
    <t>Лист УЖКГ та Б від 14.02.20р. № 01-14/219</t>
  </si>
  <si>
    <t>КПКВ 6030 (благоустрій)</t>
  </si>
  <si>
    <t>-</t>
  </si>
  <si>
    <t>Придб.санітарного блочного модуля ( модульний туалет)-      150 000; придбання крематора для спалюв.тваринних решток-  270 000; встан.,облаштування  елементів благоустрою -195 000;  обслуг.мереж вуличного освітлення - 190 000; вигот. проектів  землоустрою під кладовищами  (Миголівського  та Козиревського кладовищ) -         20 000; вигот. технічн.документ.під розміщення Миголівського кладовища-             7 000;  КПКВ  7670: поповнення статутн.фонду КП КК Північна для   придбання запасних  частин для трактора  Т-25 - 35 000;  КПКВ 7325: завершення робіт  з будівництва об°єкта "Мультифункціон. майданчик для занять ігровими видами спорту вул. Московська,54- будівництво" - 508 838,27</t>
  </si>
  <si>
    <t>270 000 з вільних бюджету розвитку</t>
  </si>
  <si>
    <t>(+,-) 1 936 000</t>
  </si>
  <si>
    <t>50</t>
  </si>
  <si>
    <t>Лист УЖКГ та Б від 18.02.20р. № 01-14/238</t>
  </si>
  <si>
    <t xml:space="preserve">244 190 з вільних бюджету розвитку      </t>
  </si>
  <si>
    <r>
      <rPr>
        <b/>
        <u/>
        <sz val="28"/>
        <color theme="1"/>
        <rFont val="Times New Roman"/>
        <family val="1"/>
        <charset val="204"/>
      </rPr>
      <t xml:space="preserve">Співфінансуванння </t>
    </r>
    <r>
      <rPr>
        <b/>
        <sz val="28"/>
        <color theme="1"/>
        <rFont val="Times New Roman"/>
        <family val="1"/>
        <charset val="204"/>
      </rPr>
      <t xml:space="preserve">субвенції з місцевого бюджету за рахунок залишку коштів освітньої субвенції, що  утворився  на початок  бюджетного періоду </t>
    </r>
  </si>
  <si>
    <t>51</t>
  </si>
  <si>
    <t>Придбання 36-ти матів татамі</t>
  </si>
  <si>
    <t>175 300 з вільних бюджету розвитку (120000+      55300)                                                                                                                              (програма по реставрації відсутня)</t>
  </si>
  <si>
    <t>Громадський бюджет</t>
  </si>
  <si>
    <t>Перенесення видатків на фінансування проектів з резервного фонду головним розпорядникам</t>
  </si>
  <si>
    <t>(+,-)2 828 295</t>
  </si>
  <si>
    <t>211 500 вилучити з резервного фонду</t>
  </si>
  <si>
    <t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від 20.02.2020 р.</t>
  </si>
  <si>
    <t>Лист управл.освіти від 18.02.20р. №01-10/414, КДЮСШ від 17.02.20 №6</t>
  </si>
  <si>
    <t>1-1</t>
  </si>
  <si>
    <t>Лист Департаменту фінансів ОДА від 18.02.20р. №05-10/59</t>
  </si>
  <si>
    <t>Субвенція з місцевого бюджету на здійснення природоохоронних заходів за рахунок коштів спеціального фонду обласного бюджету від надходжень екологічного податку</t>
  </si>
  <si>
    <t>52</t>
  </si>
  <si>
    <t>Лист "Спорт для всіх" від 18.02.20р. № 44</t>
  </si>
  <si>
    <t>Встановлення основного опалення спортивної зали по вул.Прилуцька,156</t>
  </si>
  <si>
    <t>53</t>
  </si>
  <si>
    <t>Лист "Спорт для всіх" від 18.02.20р. № 43</t>
  </si>
  <si>
    <t>Оплата послуг по благоустрою території спортивних майданчиків на стадіоні "Спартак"</t>
  </si>
  <si>
    <t>1-2</t>
  </si>
  <si>
    <t>Розпорядження КМУ від 12.02.20р. № 116-р</t>
  </si>
  <si>
    <t>Освітня субвенція з державного бюджету місцевим бюджетам</t>
  </si>
  <si>
    <t>Листи упр.культури від 31.01.2019 № 1-16/44, від 18.02.20р. № 1-16/72</t>
  </si>
  <si>
    <t>Додаткові кошти : для проведення 25.04.2020 ювілейного 5 Міжнародного  фестивалю- конкурсу "Квітневі викрутаси"-25 000; для проведення  в червні 2020 Міжнародного фестивалю - конкурсу  степістів - 15 000; для проведення у вересні  першого регіонального  етапу Обл.фестивалю народної творчості " Скарби  Чернігово - Сіверського краю"- 3 600; на виготовлення  меморіальної дошки з нагоди 145-річчя від народження Кашпровської , Ніжин.жіноча гімназія"- 17 000; для виготовлення постаменту для пам’ятного знаку "Козацька гармата"- 50 000; придбання виставкового обладнання музею старовинного українського костюму та побуту НХШ - 50 000</t>
  </si>
  <si>
    <t>54</t>
  </si>
  <si>
    <t>Закупівля будівельних матеріалів для утримання полігону КП "КК"Північна"-70000; проект капремонту дороги по вул.Коцюбинського-17000; проект капремонту дороги по вул.Короленка-13000; проект капремонту дороги по вул.Об’їжджа-20000; виготовлення схеми організації дорожнього руху центральної частини міста - 190000</t>
  </si>
  <si>
    <t>55</t>
  </si>
  <si>
    <t>Лист УЖКГ та Б від 18.02.20р. №01-14/247</t>
  </si>
  <si>
    <t xml:space="preserve">Поповнення статутного фонду КП “ВУКГ” для придбання Машина МДКЗ - 12 з вакуумним підмітально-прибиральним обладнанням, піскорозкидальним обладнанням та поворотним відвалом на базі шасі МАЗ 5340 С2-1 000 000;  поповнення статутного фонду КП “НУВКГ” для придбання ВНС “Червона Гребля”-1 500 000;  придбання приладів комерційного обліку питної води  КП "НУВКГ" -           1 500 000
</t>
  </si>
  <si>
    <t>3 000 000 за рахунок зменшення резервного фонду</t>
  </si>
  <si>
    <t>Управління освіти</t>
  </si>
  <si>
    <t>Разом</t>
  </si>
  <si>
    <t>Лист  відділу з питань фізк. і спорту  від 17.01.20 №02-25/6</t>
  </si>
  <si>
    <t xml:space="preserve">Додатково на  усунення недоліків з пожежної безпеки у закладах (приписи на 53 млн.):проведення вогнегасної обробки  дерев. конструкц. гімназії №2 - 85000; обладнання системою  протипож.захисту та оповіщення гімн. №2,3, ЗОШ №10 - 960 000; демонтаж горючого оздоблення стін гімн. №3- 55 000 </t>
  </si>
  <si>
    <t>п.п.35,49,50</t>
  </si>
  <si>
    <t>Лист  відділу з питань фізичної культ.і спорту від 10.01.2020 № 02-25/5</t>
  </si>
  <si>
    <t>Послуги зв’язку надані, ПАТ "Укртелеком" - 114 462,97 (серпень 2019- листопад 2019); послуги з перевезення  залізничним транспортом, наданих ВП "Київська дирекція  залізничних перевезень"-9307138,09 (січ.2016-квіт.2017)</t>
  </si>
  <si>
    <r>
      <t xml:space="preserve">Додаткові кошти на: поточний ремонт тротуарів -190 000; земляні роботи з вирівнюв. поверхонь -140 000; </t>
    </r>
    <r>
      <rPr>
        <b/>
        <sz val="22"/>
        <color theme="1"/>
        <rFont val="Times New Roman"/>
        <family val="1"/>
        <charset val="204"/>
      </rPr>
      <t>встановл.вуличних підвісних квіткових вазонів</t>
    </r>
    <r>
      <rPr>
        <sz val="22"/>
        <color theme="1"/>
        <rFont val="Times New Roman"/>
        <family val="1"/>
        <charset val="204"/>
      </rPr>
      <t xml:space="preserve"> - </t>
    </r>
    <r>
      <rPr>
        <b/>
        <sz val="22"/>
        <color theme="1"/>
        <rFont val="Times New Roman"/>
        <family val="1"/>
        <charset val="204"/>
      </rPr>
      <t>30 000</t>
    </r>
    <r>
      <rPr>
        <sz val="22"/>
        <color theme="1"/>
        <rFont val="Times New Roman"/>
        <family val="1"/>
        <charset val="204"/>
      </rPr>
      <t xml:space="preserve">; вирівнюв.поверхонь узбіччя - 120 000; </t>
    </r>
    <r>
      <rPr>
        <b/>
        <sz val="22"/>
        <color theme="1"/>
        <rFont val="Times New Roman"/>
        <family val="1"/>
        <charset val="204"/>
      </rPr>
      <t xml:space="preserve">придбання вуличн.підвісних квіткових вазонів -70 000 </t>
    </r>
  </si>
  <si>
    <r>
      <t xml:space="preserve">Додатково на капремонт приміщення по вул.Покровська, 8/66- 411000; реконструкцію систем оповіщення при пожежі, телефонізації та СКС в приміщенні по вул. Покровська, 8/66 - 170000; поповнення статутного фонду КП "КК "Північна" для придбання мотокоси - 15000; сервісне обслуговування роботи фонтану по вул.Гоголя, 4б - </t>
    </r>
    <r>
      <rPr>
        <sz val="24"/>
        <color theme="1"/>
        <rFont val="Times New Roman"/>
        <family val="1"/>
        <charset val="204"/>
      </rPr>
      <t>195000</t>
    </r>
  </si>
  <si>
    <t>56</t>
  </si>
  <si>
    <t>Лист ДКП ТРК НТБ від 19.02.20 № 02</t>
  </si>
  <si>
    <t>Виділити на І квартал 2020 р. кошти на зарплату, ЄСВ, моніторинг радіочастотного ресурсу, мовлення, охорону, енергоносії</t>
  </si>
  <si>
    <t>Лист виконкому від 19.02.20р.№11</t>
  </si>
  <si>
    <t>Перенести ліміти асигнувань з програми інформатизації на кошторис виконкому для придбання 4-х телевізорів, сплітеру, супутнього обладнання для великого залу</t>
  </si>
  <si>
    <t>(+,-) 173 300</t>
  </si>
  <si>
    <t>Лист виконкому від 19.02.20р. №12</t>
  </si>
  <si>
    <t>(+,-) 125 000</t>
  </si>
  <si>
    <t>Листи УЖКГ та Б від 18.02.20р. № 01-14/240, упр.культури від 19.02.20р. №1-16/74, директора НКМ від 19.02.20р. №23</t>
  </si>
  <si>
    <t>Кошти на реставрацію та пристосування пам’ятки архітектури комплексу споруд "Поштова станція" (капітальні видатки) передати управлінню культури (поточні і капітальні видатки)</t>
  </si>
  <si>
    <t xml:space="preserve">Лист пологов.будинку від 20.02.20 р. №1-02/82 </t>
  </si>
  <si>
    <t>Перерозподіл в межах кошторисних призначень по кошторису та програмі інформатизації КПКВК 2030 КЕКВ 2610+117400, КЕКВ 3210-117400; КПКВК 7522 КЕКВ 2610+13304, КЕКВ3210-13304; КПКВК 2030 КЕКВ 2610-52500, КПКВК 7522 КЕКВ 2610+52500</t>
  </si>
  <si>
    <t>(+,-) 183 204</t>
  </si>
  <si>
    <t>57</t>
  </si>
  <si>
    <t>Лист пологового будинку від 20.02.20р. № 1-02/81</t>
  </si>
  <si>
    <t>Додатково на встановлення вивіски з назвою закладу на фасаді - 42553, поточний (ямковий) ремонт асфальтового покриття на території закладу - 190000</t>
  </si>
  <si>
    <t>Кошти на проведення  Міжнародного  україно- французького  художнього  симпозіуму, присвяченого Ніжину (серпень 2020р.)</t>
  </si>
  <si>
    <r>
      <t xml:space="preserve">Перерозподіл коштів по об’єктахКПКВ 7330, КЕКВ 3142: </t>
    </r>
    <r>
      <rPr>
        <b/>
        <u/>
        <sz val="24"/>
        <color theme="1"/>
        <rFont val="Times New Roman"/>
        <family val="1"/>
        <charset val="204"/>
      </rPr>
      <t>зняти</t>
    </r>
    <r>
      <rPr>
        <b/>
        <sz val="24"/>
        <color theme="1"/>
        <rFont val="Times New Roman"/>
        <family val="1"/>
        <charset val="204"/>
      </rPr>
      <t xml:space="preserve"> з "Реконструкція нежитлового приміщення по вул. Покровська,8/66"-                1 200 000; </t>
    </r>
    <r>
      <rPr>
        <b/>
        <u/>
        <sz val="24"/>
        <color theme="1"/>
        <rFont val="Times New Roman"/>
        <family val="1"/>
        <charset val="204"/>
      </rPr>
      <t>перенести</t>
    </r>
    <r>
      <rPr>
        <b/>
        <sz val="24"/>
        <color theme="1"/>
        <rFont val="Times New Roman"/>
        <family val="1"/>
        <charset val="204"/>
      </rPr>
      <t xml:space="preserve"> на  КПКВ 7330, КЕКВ 3132 "Кап.ремонт нежитл.приміщ. по вул. Покровська,8/66" + 1 200 000</t>
    </r>
  </si>
  <si>
    <r>
      <t xml:space="preserve">Придбання приладів комерційного обліку питної води-2805000; проектні роботи по реставрації Спасо-Преображенської церкви-50000; </t>
    </r>
    <r>
      <rPr>
        <b/>
        <sz val="24"/>
        <color theme="1"/>
        <rFont val="Times New Roman"/>
        <family val="1"/>
        <charset val="204"/>
      </rPr>
      <t>проектні роботи та експертиза по реконструкції вул.Шевченка з площею ім.Ів.Франка - 120000;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розробл.докумен. по детал. плану територ.під будівн.очисних споруд на землях Ніжинської сільської ради-55300</t>
    </r>
  </si>
  <si>
    <t>Виконання монтаж. та пусконалаг. робіт системи автомат. установки охорон.сигналіз. у будинку - музеї Ю.Лисянського</t>
  </si>
  <si>
    <t>в резервний фонд</t>
  </si>
  <si>
    <r>
      <t xml:space="preserve">Додатково </t>
    </r>
    <r>
      <rPr>
        <b/>
        <sz val="24"/>
        <color theme="1"/>
        <rFont val="Times New Roman"/>
        <family val="1"/>
        <charset val="204"/>
      </rPr>
      <t xml:space="preserve">на виконання робіт по встановленню </t>
    </r>
    <r>
      <rPr>
        <sz val="24"/>
        <color theme="1"/>
        <rFont val="Times New Roman"/>
        <family val="1"/>
        <charset val="204"/>
      </rPr>
      <t xml:space="preserve">та ремонту </t>
    </r>
    <r>
      <rPr>
        <b/>
        <sz val="24"/>
        <color theme="1"/>
        <rFont val="Times New Roman"/>
        <family val="1"/>
        <charset val="204"/>
      </rPr>
      <t xml:space="preserve">майданчиків для ТПВ, </t>
    </r>
    <r>
      <rPr>
        <sz val="24"/>
        <color theme="1"/>
        <rFont val="Times New Roman"/>
        <family val="1"/>
        <charset val="204"/>
      </rPr>
      <t>урн, кліток для вторинної сировини - 195,0; ремонт контейнерів для ТПВ - 100,0</t>
    </r>
  </si>
  <si>
    <t>58</t>
  </si>
  <si>
    <t xml:space="preserve">   Лист КТПВ "Школяр" від 11.02.20 №37</t>
  </si>
  <si>
    <t>ОЗВУЧЕНО НА ЗАСІДАННІ КОМІСІЇ</t>
  </si>
  <si>
    <t>Надати фінансову підтримку підприємству на виплату заробітної плати за вимушений простій під час канікул</t>
  </si>
  <si>
    <t>59</t>
  </si>
  <si>
    <t>Лист відділу містобудування та архітектури від 19.02.20р. № 10-37/31</t>
  </si>
  <si>
    <t>Виготовлення Генерального плану с. Кунашівка</t>
  </si>
  <si>
    <t>60</t>
  </si>
  <si>
    <t xml:space="preserve">Лист КНП ЦМЛ від 20.02.20р. </t>
  </si>
  <si>
    <t>61</t>
  </si>
  <si>
    <t>Усна пропозиція Дзюби С.П.</t>
  </si>
  <si>
    <t>Перенесення, капітальний ремонт та встановлення пам’ятника на території пологового будинку</t>
  </si>
  <si>
    <t>(+,-) 700 000</t>
  </si>
  <si>
    <t xml:space="preserve">  </t>
  </si>
  <si>
    <t>Зміни в межах програми цивільного захисту населення (нове будівництво міської автоматизованої системи централізованого оповіщення) КЕКВ 2240-125000, КЕКВ 3122+125000</t>
  </si>
  <si>
    <t>Хоменко Ю.В. (усна пропозиція)</t>
  </si>
  <si>
    <t>Перенести 700,0 тис. грн. з  благоустрою міста (вуличне освітлення сіл Кунашівки, Паливоди, Наумівського) в резервний фонд</t>
  </si>
  <si>
    <t>Додатково на придбання ліжок для кардіологічного та терапевтичного відділень (по 20 шт.) - 195000; придбання камер відеонагляду для поліклініки - 31300; монтажно-налагоджувальні роботи по установці камер відеонагляду для поліклініки - 10000; ЕКГ-апарат - 56000; операційний стіл для хірургічного відділення - 195000; апарат "Ампліпульс-5 Бр" для фізіотерапевтичного відділення - 18850; реєстратор для камер відеонагляду - 8700; ПКД на реконструкцію приймально-діагностичного відділення - 350000</t>
  </si>
  <si>
    <t>Лист упр.культури від 28.01.2020 № 1-16/36, усна пропозиція Дзюби С.П. від 20.02.20р.</t>
  </si>
  <si>
    <t>Кошти Ніжин.краєзнавчому музею ім. І Спаського  для виготовлення 2 проектів  землеустрою: вул Небесної сотні,11 та Богушевича,1; поточний ремонт приміщення спортзалу ЗОШ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</si>
</sst>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u/>
      <sz val="24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1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0.5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2" xfId="0" applyFont="1" applyBorder="1" applyAlignment="1">
      <alignment horizontal="center" vertical="center" wrapText="1"/>
    </xf>
    <xf numFmtId="0" fontId="11" fillId="0" borderId="0" xfId="0" applyFont="1"/>
    <xf numFmtId="0" fontId="8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17" fillId="0" borderId="0" xfId="0" applyFont="1"/>
    <xf numFmtId="0" fontId="17" fillId="0" borderId="2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3" fontId="9" fillId="5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3" fontId="9" fillId="6" borderId="2" xfId="0" applyNumberFormat="1" applyFont="1" applyFill="1" applyBorder="1" applyAlignment="1">
      <alignment horizontal="center" vertical="center" wrapText="1"/>
    </xf>
    <xf numFmtId="4" fontId="9" fillId="6" borderId="2" xfId="0" applyNumberFormat="1" applyFont="1" applyFill="1" applyBorder="1" applyAlignment="1">
      <alignment horizontal="center" vertical="center" wrapText="1"/>
    </xf>
    <xf numFmtId="4" fontId="21" fillId="6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5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20" fillId="0" borderId="2" xfId="0" applyNumberFormat="1" applyFont="1" applyFill="1" applyBorder="1" applyAlignment="1">
      <alignment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/>
    </xf>
    <xf numFmtId="9" fontId="9" fillId="0" borderId="2" xfId="0" applyNumberFormat="1" applyFont="1" applyFill="1" applyBorder="1" applyAlignment="1">
      <alignment horizontal="center" vertical="center" wrapText="1"/>
    </xf>
    <xf numFmtId="4" fontId="16" fillId="0" borderId="0" xfId="0" applyNumberFormat="1" applyFont="1"/>
    <xf numFmtId="3" fontId="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10" fillId="0" borderId="2" xfId="0" applyFont="1" applyFill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/>
    </xf>
    <xf numFmtId="0" fontId="24" fillId="0" borderId="2" xfId="0" applyFont="1" applyBorder="1"/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tabSelected="1" view="pageBreakPreview" topLeftCell="C2" zoomScaleSheetLayoutView="100" workbookViewId="0">
      <selection activeCell="M2" sqref="M2"/>
    </sheetView>
  </sheetViews>
  <sheetFormatPr defaultColWidth="8.85546875" defaultRowHeight="15.75" x14ac:dyDescent="0.25"/>
  <cols>
    <col min="1" max="1" width="8.85546875" style="1" hidden="1" customWidth="1"/>
    <col min="2" max="2" width="11.7109375" style="3" customWidth="1"/>
    <col min="3" max="3" width="32" style="1" customWidth="1"/>
    <col min="4" max="4" width="69.140625" style="1" customWidth="1"/>
    <col min="5" max="5" width="34.7109375" style="1" customWidth="1"/>
    <col min="6" max="6" width="34.85546875" style="1" customWidth="1"/>
    <col min="7" max="7" width="22.28515625" style="1" hidden="1" customWidth="1"/>
    <col min="8" max="8" width="23.42578125" style="1" hidden="1" customWidth="1"/>
    <col min="9" max="9" width="22.5703125" style="1" hidden="1" customWidth="1"/>
    <col min="10" max="10" width="34.5703125" style="1" customWidth="1"/>
    <col min="11" max="11" width="27.42578125" style="1" customWidth="1"/>
    <col min="12" max="12" width="25" style="1" customWidth="1"/>
    <col min="13" max="16384" width="8.85546875" style="1"/>
  </cols>
  <sheetData>
    <row r="1" spans="2:11" s="6" customFormat="1" ht="93" customHeight="1" x14ac:dyDescent="0.45">
      <c r="B1" s="101" t="s">
        <v>154</v>
      </c>
      <c r="C1" s="101"/>
      <c r="D1" s="101"/>
      <c r="E1" s="101"/>
      <c r="F1" s="101"/>
      <c r="G1" s="101"/>
      <c r="H1" s="101"/>
      <c r="I1" s="101"/>
      <c r="J1" s="101"/>
      <c r="K1" s="101"/>
    </row>
    <row r="2" spans="2:11" s="2" customFormat="1" ht="282.75" customHeight="1" x14ac:dyDescent="0.25">
      <c r="B2" s="7" t="s">
        <v>0</v>
      </c>
      <c r="C2" s="9" t="s">
        <v>4</v>
      </c>
      <c r="D2" s="9" t="s">
        <v>3</v>
      </c>
      <c r="E2" s="9" t="s">
        <v>6</v>
      </c>
      <c r="F2" s="9" t="s">
        <v>102</v>
      </c>
      <c r="G2" s="5" t="s">
        <v>5</v>
      </c>
      <c r="H2" s="5" t="s">
        <v>1</v>
      </c>
      <c r="I2" s="5" t="s">
        <v>2</v>
      </c>
      <c r="J2" s="10" t="s">
        <v>184</v>
      </c>
      <c r="K2" s="10" t="s">
        <v>52</v>
      </c>
    </row>
    <row r="3" spans="2:11" s="20" customFormat="1" ht="27" customHeight="1" x14ac:dyDescent="0.3">
      <c r="B3" s="21">
        <v>1</v>
      </c>
      <c r="C3" s="21">
        <v>2</v>
      </c>
      <c r="D3" s="21">
        <v>3</v>
      </c>
      <c r="E3" s="21">
        <v>4</v>
      </c>
      <c r="F3" s="21">
        <v>5</v>
      </c>
      <c r="G3" s="22">
        <v>6</v>
      </c>
      <c r="H3" s="23">
        <v>7</v>
      </c>
      <c r="I3" s="23">
        <v>8</v>
      </c>
      <c r="J3" s="23">
        <v>6</v>
      </c>
      <c r="K3" s="23">
        <v>7</v>
      </c>
    </row>
    <row r="4" spans="2:11" s="8" customFormat="1" ht="42" customHeight="1" x14ac:dyDescent="0.3">
      <c r="B4" s="102" t="s">
        <v>59</v>
      </c>
      <c r="C4" s="103"/>
      <c r="D4" s="103"/>
      <c r="E4" s="103"/>
      <c r="F4" s="103"/>
      <c r="G4" s="103"/>
      <c r="H4" s="103"/>
      <c r="I4" s="103"/>
      <c r="J4" s="103"/>
      <c r="K4" s="104"/>
    </row>
    <row r="5" spans="2:11" s="8" customFormat="1" ht="199.9" customHeight="1" x14ac:dyDescent="0.3">
      <c r="B5" s="35">
        <v>1</v>
      </c>
      <c r="C5" s="7" t="s">
        <v>20</v>
      </c>
      <c r="D5" s="9" t="s">
        <v>107</v>
      </c>
      <c r="E5" s="17">
        <v>100000</v>
      </c>
      <c r="F5" s="17">
        <v>100000</v>
      </c>
      <c r="G5" s="18"/>
      <c r="H5" s="18"/>
      <c r="I5" s="18"/>
      <c r="J5" s="17">
        <v>100000</v>
      </c>
      <c r="K5" s="5" t="s">
        <v>56</v>
      </c>
    </row>
    <row r="6" spans="2:11" s="8" customFormat="1" ht="237" customHeight="1" x14ac:dyDescent="0.3">
      <c r="B6" s="34" t="s">
        <v>186</v>
      </c>
      <c r="C6" s="7" t="s">
        <v>187</v>
      </c>
      <c r="D6" s="9" t="s">
        <v>188</v>
      </c>
      <c r="E6" s="17">
        <v>370000</v>
      </c>
      <c r="F6" s="17">
        <v>370000</v>
      </c>
      <c r="G6" s="18"/>
      <c r="H6" s="18"/>
      <c r="I6" s="18"/>
      <c r="J6" s="17">
        <v>370000</v>
      </c>
      <c r="K6" s="5"/>
    </row>
    <row r="7" spans="2:11" s="8" customFormat="1" ht="114" customHeight="1" x14ac:dyDescent="0.3">
      <c r="B7" s="34" t="s">
        <v>195</v>
      </c>
      <c r="C7" s="7" t="s">
        <v>196</v>
      </c>
      <c r="D7" s="9" t="s">
        <v>197</v>
      </c>
      <c r="E7" s="17">
        <v>1989500</v>
      </c>
      <c r="F7" s="17">
        <f>E7</f>
        <v>1989500</v>
      </c>
      <c r="G7" s="18"/>
      <c r="H7" s="18"/>
      <c r="I7" s="18"/>
      <c r="J7" s="17">
        <v>1989500</v>
      </c>
      <c r="K7" s="5"/>
    </row>
    <row r="8" spans="2:11" s="8" customFormat="1" ht="103.9" customHeight="1" x14ac:dyDescent="0.3">
      <c r="B8" s="105" t="s">
        <v>101</v>
      </c>
      <c r="C8" s="105"/>
      <c r="D8" s="105"/>
      <c r="E8" s="105"/>
      <c r="F8" s="105"/>
      <c r="G8" s="105"/>
      <c r="H8" s="105"/>
      <c r="I8" s="105"/>
      <c r="J8" s="105"/>
      <c r="K8" s="105"/>
    </row>
    <row r="9" spans="2:11" s="8" customFormat="1" ht="78" customHeight="1" x14ac:dyDescent="0.3">
      <c r="B9" s="35">
        <v>2</v>
      </c>
      <c r="C9" s="7" t="s">
        <v>21</v>
      </c>
      <c r="D9" s="9" t="s">
        <v>22</v>
      </c>
      <c r="E9" s="26">
        <v>485256.41</v>
      </c>
      <c r="F9" s="26">
        <v>485256.41</v>
      </c>
      <c r="G9" s="39"/>
      <c r="H9" s="39"/>
      <c r="I9" s="39"/>
      <c r="J9" s="26">
        <f>F9</f>
        <v>485256.41</v>
      </c>
      <c r="K9" s="10" t="s">
        <v>51</v>
      </c>
    </row>
    <row r="10" spans="2:11" s="8" customFormat="1" ht="83.45" customHeight="1" x14ac:dyDescent="0.3">
      <c r="B10" s="112" t="s">
        <v>72</v>
      </c>
      <c r="C10" s="113"/>
      <c r="D10" s="113"/>
      <c r="E10" s="113"/>
      <c r="F10" s="113"/>
      <c r="G10" s="113"/>
      <c r="H10" s="113"/>
      <c r="I10" s="113"/>
      <c r="J10" s="113"/>
      <c r="K10" s="114"/>
    </row>
    <row r="11" spans="2:11" s="8" customFormat="1" ht="55.5" customHeight="1" x14ac:dyDescent="0.3">
      <c r="B11" s="35">
        <v>3</v>
      </c>
      <c r="C11" s="7" t="s">
        <v>206</v>
      </c>
      <c r="D11" s="9" t="s">
        <v>71</v>
      </c>
      <c r="E11" s="45">
        <v>3646042.76</v>
      </c>
      <c r="F11" s="46">
        <v>3646042.76</v>
      </c>
      <c r="G11" s="39"/>
      <c r="H11" s="39"/>
      <c r="I11" s="39"/>
      <c r="J11" s="26">
        <f>F11</f>
        <v>3646042.76</v>
      </c>
      <c r="K11" s="10" t="s">
        <v>53</v>
      </c>
    </row>
    <row r="12" spans="2:11" s="8" customFormat="1" ht="45" customHeight="1" x14ac:dyDescent="0.3">
      <c r="B12" s="112" t="s">
        <v>12</v>
      </c>
      <c r="C12" s="113"/>
      <c r="D12" s="113"/>
      <c r="E12" s="113"/>
      <c r="F12" s="113"/>
      <c r="G12" s="113"/>
      <c r="H12" s="113"/>
      <c r="I12" s="113"/>
      <c r="J12" s="113"/>
      <c r="K12" s="114"/>
    </row>
    <row r="13" spans="2:11" s="8" customFormat="1" ht="84" customHeight="1" x14ac:dyDescent="0.3">
      <c r="B13" s="35">
        <v>4</v>
      </c>
      <c r="C13" s="7" t="s">
        <v>60</v>
      </c>
      <c r="D13" s="9" t="s">
        <v>68</v>
      </c>
      <c r="E13" s="26">
        <v>0.48</v>
      </c>
      <c r="F13" s="26">
        <v>0.48</v>
      </c>
      <c r="G13" s="39"/>
      <c r="H13" s="39"/>
      <c r="I13" s="39"/>
      <c r="J13" s="26">
        <f>F13</f>
        <v>0.48</v>
      </c>
      <c r="K13" s="5" t="s">
        <v>54</v>
      </c>
    </row>
    <row r="14" spans="2:11" s="8" customFormat="1" ht="72.599999999999994" customHeight="1" x14ac:dyDescent="0.3">
      <c r="B14" s="112" t="s">
        <v>69</v>
      </c>
      <c r="C14" s="113"/>
      <c r="D14" s="113"/>
      <c r="E14" s="113"/>
      <c r="F14" s="113"/>
      <c r="G14" s="113"/>
      <c r="H14" s="113"/>
      <c r="I14" s="113"/>
      <c r="J14" s="113"/>
      <c r="K14" s="114"/>
    </row>
    <row r="15" spans="2:11" s="8" customFormat="1" ht="54" customHeight="1" x14ac:dyDescent="0.3">
      <c r="B15" s="35">
        <v>5</v>
      </c>
      <c r="C15" s="7" t="s">
        <v>61</v>
      </c>
      <c r="D15" s="9" t="s">
        <v>70</v>
      </c>
      <c r="E15" s="26">
        <v>28.27</v>
      </c>
      <c r="F15" s="26">
        <v>28.27</v>
      </c>
      <c r="G15" s="39"/>
      <c r="H15" s="39"/>
      <c r="I15" s="39"/>
      <c r="J15" s="26">
        <f>F15</f>
        <v>28.27</v>
      </c>
      <c r="K15" s="5" t="s">
        <v>55</v>
      </c>
    </row>
    <row r="16" spans="2:11" s="8" customFormat="1" ht="47.25" customHeight="1" x14ac:dyDescent="0.3">
      <c r="B16" s="102" t="s">
        <v>17</v>
      </c>
      <c r="C16" s="103"/>
      <c r="D16" s="103"/>
      <c r="E16" s="103"/>
      <c r="F16" s="103"/>
      <c r="G16" s="103"/>
      <c r="H16" s="103"/>
      <c r="I16" s="103"/>
      <c r="J16" s="103"/>
      <c r="K16" s="104"/>
    </row>
    <row r="17" spans="2:11" s="8" customFormat="1" ht="40.15" customHeight="1" x14ac:dyDescent="0.3">
      <c r="B17" s="34" t="s">
        <v>62</v>
      </c>
      <c r="C17" s="19" t="s">
        <v>67</v>
      </c>
      <c r="D17" s="32" t="s">
        <v>8</v>
      </c>
      <c r="E17" s="44">
        <v>206136</v>
      </c>
      <c r="F17" s="17">
        <v>206136</v>
      </c>
      <c r="G17" s="17"/>
      <c r="H17" s="17"/>
      <c r="I17" s="17"/>
      <c r="J17" s="17">
        <f>F17</f>
        <v>206136</v>
      </c>
      <c r="K17" s="30" t="s">
        <v>57</v>
      </c>
    </row>
    <row r="18" spans="2:11" s="8" customFormat="1" ht="40.15" customHeight="1" x14ac:dyDescent="0.3">
      <c r="B18" s="34" t="s">
        <v>63</v>
      </c>
      <c r="C18" s="19" t="s">
        <v>67</v>
      </c>
      <c r="D18" s="32" t="s">
        <v>9</v>
      </c>
      <c r="E18" s="44">
        <v>8434</v>
      </c>
      <c r="F18" s="17">
        <v>8434</v>
      </c>
      <c r="G18" s="17"/>
      <c r="H18" s="17"/>
      <c r="I18" s="17"/>
      <c r="J18" s="17">
        <f>F18</f>
        <v>8434</v>
      </c>
      <c r="K18" s="30" t="s">
        <v>58</v>
      </c>
    </row>
    <row r="19" spans="2:11" s="8" customFormat="1" ht="40.15" customHeight="1" x14ac:dyDescent="0.3">
      <c r="B19" s="34" t="s">
        <v>64</v>
      </c>
      <c r="C19" s="19" t="s">
        <v>67</v>
      </c>
      <c r="D19" s="32" t="s">
        <v>10</v>
      </c>
      <c r="E19" s="44">
        <v>689490</v>
      </c>
      <c r="F19" s="17">
        <v>689490</v>
      </c>
      <c r="G19" s="25"/>
      <c r="H19" s="25"/>
      <c r="I19" s="25"/>
      <c r="J19" s="25">
        <f>F19</f>
        <v>689490</v>
      </c>
      <c r="K19" s="31" t="s">
        <v>210</v>
      </c>
    </row>
    <row r="20" spans="2:11" s="8" customFormat="1" ht="123" customHeight="1" x14ac:dyDescent="0.3">
      <c r="B20" s="34" t="s">
        <v>65</v>
      </c>
      <c r="C20" s="19"/>
      <c r="D20" s="83" t="s">
        <v>105</v>
      </c>
      <c r="E20" s="44">
        <v>4845</v>
      </c>
      <c r="F20" s="17">
        <v>4845</v>
      </c>
      <c r="G20" s="25"/>
      <c r="H20" s="25"/>
      <c r="I20" s="25"/>
      <c r="J20" s="25">
        <f>F20</f>
        <v>4845</v>
      </c>
      <c r="K20" s="31"/>
    </row>
    <row r="21" spans="2:11" s="8" customFormat="1" ht="180.75" customHeight="1" x14ac:dyDescent="0.3">
      <c r="B21" s="34" t="s">
        <v>66</v>
      </c>
      <c r="C21" s="19" t="s">
        <v>67</v>
      </c>
      <c r="D21" s="83" t="s">
        <v>13</v>
      </c>
      <c r="E21" s="45">
        <v>1862.12</v>
      </c>
      <c r="F21" s="26">
        <v>1862.12</v>
      </c>
      <c r="G21" s="39"/>
      <c r="H21" s="39"/>
      <c r="I21" s="39"/>
      <c r="J21" s="39">
        <f>F21</f>
        <v>1862.12</v>
      </c>
      <c r="K21" s="31" t="s">
        <v>168</v>
      </c>
    </row>
    <row r="22" spans="2:11" ht="54.75" customHeight="1" x14ac:dyDescent="0.25">
      <c r="B22" s="102" t="s">
        <v>103</v>
      </c>
      <c r="C22" s="103"/>
      <c r="D22" s="103"/>
      <c r="E22" s="103"/>
      <c r="F22" s="103"/>
      <c r="G22" s="103"/>
      <c r="H22" s="103"/>
      <c r="I22" s="103"/>
      <c r="J22" s="103"/>
      <c r="K22" s="104"/>
    </row>
    <row r="23" spans="2:11" ht="101.25" customHeight="1" x14ac:dyDescent="0.25">
      <c r="B23" s="54">
        <v>11</v>
      </c>
      <c r="C23" s="33" t="s">
        <v>19</v>
      </c>
      <c r="D23" s="37" t="s">
        <v>18</v>
      </c>
      <c r="E23" s="16">
        <v>58363000</v>
      </c>
      <c r="F23" s="16">
        <f>14450000</f>
        <v>14450000</v>
      </c>
      <c r="G23" s="16"/>
      <c r="H23" s="16"/>
      <c r="I23" s="16"/>
      <c r="J23" s="16">
        <f>F23-1430115-850-1-155000</f>
        <v>12864034</v>
      </c>
      <c r="K23" s="68"/>
    </row>
    <row r="24" spans="2:11" ht="243.75" customHeight="1" x14ac:dyDescent="0.25">
      <c r="B24" s="54">
        <v>12</v>
      </c>
      <c r="C24" s="33" t="s">
        <v>7</v>
      </c>
      <c r="D24" s="37" t="s">
        <v>176</v>
      </c>
      <c r="E24" s="16">
        <v>1093819</v>
      </c>
      <c r="F24" s="16">
        <v>1093819</v>
      </c>
      <c r="G24" s="16"/>
      <c r="H24" s="16"/>
      <c r="I24" s="16"/>
      <c r="J24" s="16">
        <f>F24</f>
        <v>1093819</v>
      </c>
      <c r="K24" s="52"/>
    </row>
    <row r="25" spans="2:11" ht="241.5" customHeight="1" x14ac:dyDescent="0.25">
      <c r="B25" s="49" t="s">
        <v>75</v>
      </c>
      <c r="C25" s="33" t="s">
        <v>14</v>
      </c>
      <c r="D25" s="36" t="s">
        <v>212</v>
      </c>
      <c r="E25" s="16">
        <f>114462.97+9307138.09</f>
        <v>9421601.0600000005</v>
      </c>
      <c r="F25" s="16" t="s">
        <v>169</v>
      </c>
      <c r="G25" s="16"/>
      <c r="H25" s="16"/>
      <c r="I25" s="16"/>
      <c r="J25" s="90" t="s">
        <v>169</v>
      </c>
      <c r="K25" s="12"/>
    </row>
    <row r="26" spans="2:11" ht="216" customHeight="1" x14ac:dyDescent="0.25">
      <c r="B26" s="49" t="s">
        <v>76</v>
      </c>
      <c r="C26" s="14" t="s">
        <v>106</v>
      </c>
      <c r="D26" s="36" t="s">
        <v>108</v>
      </c>
      <c r="E26" s="16">
        <v>4112940</v>
      </c>
      <c r="F26" s="16">
        <v>2000000</v>
      </c>
      <c r="G26" s="16"/>
      <c r="H26" s="16"/>
      <c r="I26" s="16"/>
      <c r="J26" s="16">
        <v>2000000</v>
      </c>
      <c r="K26" s="12"/>
    </row>
    <row r="27" spans="2:11" ht="132" customHeight="1" x14ac:dyDescent="0.25">
      <c r="B27" s="49" t="s">
        <v>77</v>
      </c>
      <c r="C27" s="47" t="s">
        <v>211</v>
      </c>
      <c r="D27" s="36" t="s">
        <v>109</v>
      </c>
      <c r="E27" s="16">
        <f>101000+46500</f>
        <v>147500</v>
      </c>
      <c r="F27" s="16">
        <v>80000</v>
      </c>
      <c r="G27" s="16"/>
      <c r="H27" s="16"/>
      <c r="I27" s="16"/>
      <c r="J27" s="16">
        <v>80000</v>
      </c>
      <c r="K27" s="12"/>
    </row>
    <row r="28" spans="2:11" ht="132" customHeight="1" x14ac:dyDescent="0.25">
      <c r="B28" s="49" t="s">
        <v>79</v>
      </c>
      <c r="C28" s="47" t="s">
        <v>208</v>
      </c>
      <c r="D28" s="36" t="s">
        <v>111</v>
      </c>
      <c r="E28" s="16">
        <v>27900</v>
      </c>
      <c r="F28" s="16">
        <v>27900</v>
      </c>
      <c r="G28" s="16"/>
      <c r="H28" s="16"/>
      <c r="I28" s="16"/>
      <c r="J28" s="16">
        <v>27900</v>
      </c>
      <c r="K28" s="12"/>
    </row>
    <row r="29" spans="2:11" ht="405" customHeight="1" x14ac:dyDescent="0.25">
      <c r="B29" s="49" t="s">
        <v>78</v>
      </c>
      <c r="C29" s="33" t="s">
        <v>110</v>
      </c>
      <c r="D29" s="63" t="s">
        <v>112</v>
      </c>
      <c r="E29" s="16">
        <v>788432</v>
      </c>
      <c r="F29" s="16">
        <v>94439</v>
      </c>
      <c r="G29" s="16"/>
      <c r="H29" s="16"/>
      <c r="I29" s="16"/>
      <c r="J29" s="16">
        <v>94439</v>
      </c>
      <c r="K29" s="12"/>
    </row>
    <row r="30" spans="2:11" ht="269.25" customHeight="1" x14ac:dyDescent="0.25">
      <c r="B30" s="49" t="s">
        <v>80</v>
      </c>
      <c r="C30" s="33" t="s">
        <v>15</v>
      </c>
      <c r="D30" s="72" t="s">
        <v>209</v>
      </c>
      <c r="E30" s="16">
        <v>1100000</v>
      </c>
      <c r="F30" s="16">
        <v>140000</v>
      </c>
      <c r="G30" s="16"/>
      <c r="H30" s="16"/>
      <c r="I30" s="16"/>
      <c r="J30" s="16">
        <v>140000</v>
      </c>
      <c r="K30" s="12"/>
    </row>
    <row r="31" spans="2:11" ht="105.75" customHeight="1" x14ac:dyDescent="0.25">
      <c r="B31" s="49" t="s">
        <v>81</v>
      </c>
      <c r="C31" s="74" t="s">
        <v>31</v>
      </c>
      <c r="D31" s="36" t="s">
        <v>39</v>
      </c>
      <c r="E31" s="16">
        <v>85000</v>
      </c>
      <c r="F31" s="16">
        <v>85000</v>
      </c>
      <c r="G31" s="16"/>
      <c r="H31" s="16"/>
      <c r="I31" s="16"/>
      <c r="J31" s="16">
        <v>85000</v>
      </c>
      <c r="K31" s="12"/>
    </row>
    <row r="32" spans="2:11" ht="153" customHeight="1" x14ac:dyDescent="0.25">
      <c r="B32" s="49" t="s">
        <v>82</v>
      </c>
      <c r="C32" s="33" t="s">
        <v>32</v>
      </c>
      <c r="D32" s="36" t="s">
        <v>231</v>
      </c>
      <c r="E32" s="16">
        <v>417000</v>
      </c>
      <c r="F32" s="16"/>
      <c r="G32" s="16"/>
      <c r="H32" s="16"/>
      <c r="I32" s="16"/>
      <c r="J32" s="16"/>
      <c r="K32" s="12"/>
    </row>
    <row r="33" spans="2:11" ht="150" customHeight="1" x14ac:dyDescent="0.25">
      <c r="B33" s="49" t="s">
        <v>83</v>
      </c>
      <c r="C33" s="33" t="s">
        <v>33</v>
      </c>
      <c r="D33" s="36" t="s">
        <v>34</v>
      </c>
      <c r="E33" s="16">
        <v>1000000</v>
      </c>
      <c r="F33" s="16">
        <v>195000</v>
      </c>
      <c r="G33" s="16"/>
      <c r="H33" s="16"/>
      <c r="I33" s="16"/>
      <c r="J33" s="16">
        <v>195000</v>
      </c>
      <c r="K33" s="12"/>
    </row>
    <row r="34" spans="2:11" ht="153" customHeight="1" x14ac:dyDescent="0.25">
      <c r="B34" s="49" t="s">
        <v>84</v>
      </c>
      <c r="C34" s="33" t="s">
        <v>35</v>
      </c>
      <c r="D34" s="36" t="s">
        <v>113</v>
      </c>
      <c r="E34" s="16">
        <v>14100</v>
      </c>
      <c r="F34" s="16">
        <v>14100</v>
      </c>
      <c r="G34" s="16"/>
      <c r="H34" s="16"/>
      <c r="I34" s="16"/>
      <c r="J34" s="16">
        <v>14100</v>
      </c>
      <c r="K34" s="12"/>
    </row>
    <row r="35" spans="2:11" ht="118.5" customHeight="1" x14ac:dyDescent="0.25">
      <c r="B35" s="49" t="s">
        <v>85</v>
      </c>
      <c r="C35" s="14" t="s">
        <v>36</v>
      </c>
      <c r="D35" s="36" t="s">
        <v>37</v>
      </c>
      <c r="E35" s="16">
        <v>1047135</v>
      </c>
      <c r="F35" s="16">
        <v>191700</v>
      </c>
      <c r="G35" s="16"/>
      <c r="H35" s="16"/>
      <c r="I35" s="16"/>
      <c r="J35" s="16">
        <v>191700</v>
      </c>
      <c r="K35" s="12"/>
    </row>
    <row r="36" spans="2:11" ht="409.5" customHeight="1" x14ac:dyDescent="0.25">
      <c r="B36" s="119" t="s">
        <v>86</v>
      </c>
      <c r="C36" s="121" t="s">
        <v>198</v>
      </c>
      <c r="D36" s="123" t="s">
        <v>199</v>
      </c>
      <c r="E36" s="97">
        <f>25000+15000+3600+17000+50000+50000</f>
        <v>160600</v>
      </c>
      <c r="F36" s="97">
        <f>110600+24348</f>
        <v>134948</v>
      </c>
      <c r="G36" s="16"/>
      <c r="H36" s="16"/>
      <c r="I36" s="16"/>
      <c r="J36" s="97">
        <v>134948</v>
      </c>
      <c r="K36" s="99"/>
    </row>
    <row r="37" spans="2:11" ht="211.5" customHeight="1" x14ac:dyDescent="0.25">
      <c r="B37" s="120"/>
      <c r="C37" s="122"/>
      <c r="D37" s="124"/>
      <c r="E37" s="98"/>
      <c r="F37" s="98"/>
      <c r="G37" s="73"/>
      <c r="H37" s="73"/>
      <c r="I37" s="73"/>
      <c r="J37" s="98"/>
      <c r="K37" s="100"/>
    </row>
    <row r="38" spans="2:11" ht="192" customHeight="1" x14ac:dyDescent="0.25">
      <c r="B38" s="49" t="s">
        <v>87</v>
      </c>
      <c r="C38" s="74" t="s">
        <v>255</v>
      </c>
      <c r="D38" s="93" t="s">
        <v>256</v>
      </c>
      <c r="E38" s="16">
        <v>65000</v>
      </c>
      <c r="F38" s="16">
        <v>15000</v>
      </c>
      <c r="G38" s="16"/>
      <c r="H38" s="16"/>
      <c r="I38" s="16"/>
      <c r="J38" s="16">
        <v>65000</v>
      </c>
      <c r="K38" s="12"/>
    </row>
    <row r="39" spans="2:11" ht="127.9" customHeight="1" x14ac:dyDescent="0.25">
      <c r="B39" s="49" t="s">
        <v>88</v>
      </c>
      <c r="C39" s="15" t="s">
        <v>46</v>
      </c>
      <c r="D39" s="38" t="s">
        <v>114</v>
      </c>
      <c r="E39" s="28">
        <v>3200</v>
      </c>
      <c r="F39" s="16">
        <v>3200</v>
      </c>
      <c r="G39" s="16"/>
      <c r="H39" s="16"/>
      <c r="I39" s="16"/>
      <c r="J39" s="16">
        <v>3200</v>
      </c>
      <c r="K39" s="12"/>
    </row>
    <row r="40" spans="2:11" ht="162" customHeight="1" x14ac:dyDescent="0.25">
      <c r="B40" s="49" t="s">
        <v>89</v>
      </c>
      <c r="C40" s="15" t="s">
        <v>47</v>
      </c>
      <c r="D40" s="79" t="s">
        <v>115</v>
      </c>
      <c r="E40" s="28">
        <v>5600</v>
      </c>
      <c r="F40" s="16">
        <v>5600</v>
      </c>
      <c r="G40" s="16"/>
      <c r="H40" s="16"/>
      <c r="I40" s="16"/>
      <c r="J40" s="16">
        <v>5600</v>
      </c>
      <c r="K40" s="12"/>
    </row>
    <row r="41" spans="2:11" ht="177.75" customHeight="1" x14ac:dyDescent="0.25">
      <c r="B41" s="49" t="s">
        <v>90</v>
      </c>
      <c r="C41" s="33" t="s">
        <v>44</v>
      </c>
      <c r="D41" s="36" t="s">
        <v>116</v>
      </c>
      <c r="E41" s="16">
        <f>19600+120000+126000</f>
        <v>265600</v>
      </c>
      <c r="F41" s="16">
        <v>54100</v>
      </c>
      <c r="G41" s="16"/>
      <c r="H41" s="16"/>
      <c r="I41" s="16"/>
      <c r="J41" s="16">
        <v>54100</v>
      </c>
      <c r="K41" s="14" t="s">
        <v>183</v>
      </c>
    </row>
    <row r="42" spans="2:11" ht="90" customHeight="1" x14ac:dyDescent="0.25">
      <c r="B42" s="49" t="s">
        <v>91</v>
      </c>
      <c r="C42" s="14" t="s">
        <v>117</v>
      </c>
      <c r="D42" s="36" t="s">
        <v>26</v>
      </c>
      <c r="E42" s="16">
        <v>32000</v>
      </c>
      <c r="F42" s="16">
        <v>32000</v>
      </c>
      <c r="G42" s="16"/>
      <c r="H42" s="16"/>
      <c r="I42" s="16"/>
      <c r="J42" s="16">
        <v>32000</v>
      </c>
      <c r="K42" s="12"/>
    </row>
    <row r="43" spans="2:11" ht="66" customHeight="1" x14ac:dyDescent="0.25">
      <c r="B43" s="49" t="s">
        <v>92</v>
      </c>
      <c r="C43" s="78" t="s">
        <v>28</v>
      </c>
      <c r="D43" s="36" t="s">
        <v>118</v>
      </c>
      <c r="E43" s="16">
        <v>3000000</v>
      </c>
      <c r="F43" s="16"/>
      <c r="G43" s="16"/>
      <c r="H43" s="16"/>
      <c r="I43" s="16"/>
      <c r="J43" s="90" t="s">
        <v>169</v>
      </c>
      <c r="K43" s="12"/>
    </row>
    <row r="44" spans="2:11" ht="67.5" customHeight="1" x14ac:dyDescent="0.25">
      <c r="B44" s="49" t="s">
        <v>93</v>
      </c>
      <c r="C44" s="78" t="s">
        <v>27</v>
      </c>
      <c r="D44" s="36" t="s">
        <v>119</v>
      </c>
      <c r="E44" s="16">
        <v>250000</v>
      </c>
      <c r="F44" s="16">
        <v>250000</v>
      </c>
      <c r="G44" s="16"/>
      <c r="H44" s="16"/>
      <c r="I44" s="16"/>
      <c r="J44" s="16">
        <v>250000</v>
      </c>
      <c r="K44" s="12"/>
    </row>
    <row r="45" spans="2:11" ht="177.75" customHeight="1" x14ac:dyDescent="0.25">
      <c r="B45" s="49" t="s">
        <v>94</v>
      </c>
      <c r="C45" s="33" t="s">
        <v>29</v>
      </c>
      <c r="D45" s="36" t="s">
        <v>38</v>
      </c>
      <c r="E45" s="16">
        <f>247300+1314760+40000+4000+6000</f>
        <v>1612060</v>
      </c>
      <c r="F45" s="16">
        <v>550000</v>
      </c>
      <c r="G45" s="16"/>
      <c r="H45" s="16"/>
      <c r="I45" s="16"/>
      <c r="J45" s="16">
        <v>550000</v>
      </c>
      <c r="K45" s="12"/>
    </row>
    <row r="46" spans="2:11" ht="238.5" customHeight="1" x14ac:dyDescent="0.25">
      <c r="B46" s="49" t="s">
        <v>95</v>
      </c>
      <c r="C46" s="33" t="s">
        <v>40</v>
      </c>
      <c r="D46" s="48" t="s">
        <v>120</v>
      </c>
      <c r="E46" s="16">
        <v>385000</v>
      </c>
      <c r="F46" s="16">
        <v>190000</v>
      </c>
      <c r="G46" s="16"/>
      <c r="H46" s="16"/>
      <c r="I46" s="16"/>
      <c r="J46" s="16">
        <v>385000</v>
      </c>
      <c r="K46" s="12"/>
    </row>
    <row r="47" spans="2:11" ht="105" customHeight="1" x14ac:dyDescent="0.25">
      <c r="B47" s="57" t="s">
        <v>96</v>
      </c>
      <c r="C47" s="82" t="s">
        <v>74</v>
      </c>
      <c r="D47" s="51" t="s">
        <v>122</v>
      </c>
      <c r="E47" s="16">
        <v>149000</v>
      </c>
      <c r="F47" s="90" t="s">
        <v>169</v>
      </c>
      <c r="G47" s="16"/>
      <c r="H47" s="16"/>
      <c r="I47" s="16"/>
      <c r="J47" s="90" t="s">
        <v>169</v>
      </c>
      <c r="K47" s="12"/>
    </row>
    <row r="48" spans="2:11" ht="408.75" customHeight="1" x14ac:dyDescent="0.25">
      <c r="B48" s="115" t="s">
        <v>97</v>
      </c>
      <c r="C48" s="116" t="s">
        <v>121</v>
      </c>
      <c r="D48" s="117" t="s">
        <v>170</v>
      </c>
      <c r="E48" s="118">
        <v>1375839</v>
      </c>
      <c r="F48" s="118">
        <v>1105839</v>
      </c>
      <c r="G48" s="16"/>
      <c r="H48" s="16"/>
      <c r="I48" s="16"/>
      <c r="J48" s="118">
        <v>1105839</v>
      </c>
      <c r="K48" s="118" t="s">
        <v>171</v>
      </c>
    </row>
    <row r="49" spans="2:11" ht="240" customHeight="1" x14ac:dyDescent="0.25">
      <c r="B49" s="115"/>
      <c r="C49" s="116"/>
      <c r="D49" s="117"/>
      <c r="E49" s="118"/>
      <c r="F49" s="118"/>
      <c r="G49" s="16"/>
      <c r="H49" s="16"/>
      <c r="I49" s="16"/>
      <c r="J49" s="118"/>
      <c r="K49" s="118"/>
    </row>
    <row r="50" spans="2:11" ht="234" customHeight="1" x14ac:dyDescent="0.25">
      <c r="B50" s="49" t="s">
        <v>98</v>
      </c>
      <c r="C50" s="33" t="s">
        <v>73</v>
      </c>
      <c r="D50" s="84" t="s">
        <v>213</v>
      </c>
      <c r="E50" s="16">
        <f>190000+140000+30000+120000+70000</f>
        <v>550000</v>
      </c>
      <c r="F50" s="16">
        <v>100000</v>
      </c>
      <c r="G50" s="16"/>
      <c r="H50" s="16"/>
      <c r="I50" s="16"/>
      <c r="J50" s="16">
        <v>100000</v>
      </c>
      <c r="K50" s="12"/>
    </row>
    <row r="51" spans="2:11" ht="125.25" customHeight="1" x14ac:dyDescent="0.25">
      <c r="B51" s="49" t="s">
        <v>99</v>
      </c>
      <c r="C51" s="15" t="s">
        <v>123</v>
      </c>
      <c r="D51" s="38" t="s">
        <v>124</v>
      </c>
      <c r="E51" s="17">
        <v>77000</v>
      </c>
      <c r="F51" s="90" t="s">
        <v>169</v>
      </c>
      <c r="G51" s="16"/>
      <c r="H51" s="16"/>
      <c r="I51" s="16"/>
      <c r="J51" s="16">
        <v>77000</v>
      </c>
      <c r="K51" s="12"/>
    </row>
    <row r="52" spans="2:11" ht="183" customHeight="1" x14ac:dyDescent="0.25">
      <c r="B52" s="49" t="s">
        <v>100</v>
      </c>
      <c r="C52" s="9" t="s">
        <v>48</v>
      </c>
      <c r="D52" s="38" t="s">
        <v>125</v>
      </c>
      <c r="E52" s="26">
        <v>45652.46</v>
      </c>
      <c r="F52" s="16">
        <v>45652</v>
      </c>
      <c r="G52" s="16"/>
      <c r="H52" s="16"/>
      <c r="I52" s="16"/>
      <c r="J52" s="16">
        <v>45652</v>
      </c>
      <c r="K52" s="12"/>
    </row>
    <row r="53" spans="2:11" ht="400.5" customHeight="1" x14ac:dyDescent="0.25">
      <c r="B53" s="55">
        <v>39</v>
      </c>
      <c r="C53" s="9" t="s">
        <v>49</v>
      </c>
      <c r="D53" s="38" t="s">
        <v>104</v>
      </c>
      <c r="E53" s="17">
        <v>100000</v>
      </c>
      <c r="F53" s="70">
        <v>100000</v>
      </c>
      <c r="G53" s="70"/>
      <c r="H53" s="70"/>
      <c r="I53" s="70"/>
      <c r="J53" s="70">
        <v>100000</v>
      </c>
      <c r="K53" s="89" t="s">
        <v>235</v>
      </c>
    </row>
    <row r="54" spans="2:11" ht="178.5" customHeight="1" x14ac:dyDescent="0.25">
      <c r="B54" s="49" t="s">
        <v>126</v>
      </c>
      <c r="C54" s="15" t="s">
        <v>127</v>
      </c>
      <c r="D54" s="38" t="s">
        <v>128</v>
      </c>
      <c r="E54" s="17">
        <v>321500</v>
      </c>
      <c r="F54" s="16">
        <v>321500</v>
      </c>
      <c r="G54" s="16"/>
      <c r="H54" s="16"/>
      <c r="I54" s="16"/>
      <c r="J54" s="16">
        <v>321500</v>
      </c>
      <c r="K54" s="12"/>
    </row>
    <row r="55" spans="2:11" ht="337.5" customHeight="1" x14ac:dyDescent="0.25">
      <c r="B55" s="49" t="s">
        <v>129</v>
      </c>
      <c r="C55" s="15" t="s">
        <v>130</v>
      </c>
      <c r="D55" s="38" t="s">
        <v>131</v>
      </c>
      <c r="E55" s="17">
        <v>478500</v>
      </c>
      <c r="F55" s="16">
        <v>41500</v>
      </c>
      <c r="G55" s="16"/>
      <c r="H55" s="16"/>
      <c r="I55" s="16"/>
      <c r="J55" s="16">
        <v>41500</v>
      </c>
      <c r="K55" s="12"/>
    </row>
    <row r="56" spans="2:11" ht="154.5" customHeight="1" x14ac:dyDescent="0.25">
      <c r="B56" s="49" t="s">
        <v>132</v>
      </c>
      <c r="C56" s="27" t="s">
        <v>133</v>
      </c>
      <c r="D56" s="38" t="s">
        <v>134</v>
      </c>
      <c r="E56" s="17">
        <v>100000</v>
      </c>
      <c r="F56" s="16">
        <v>100000</v>
      </c>
      <c r="G56" s="16"/>
      <c r="H56" s="16"/>
      <c r="I56" s="16"/>
      <c r="J56" s="16">
        <v>100000</v>
      </c>
      <c r="K56" s="12"/>
    </row>
    <row r="57" spans="2:11" ht="108" customHeight="1" x14ac:dyDescent="0.25">
      <c r="B57" s="49" t="s">
        <v>135</v>
      </c>
      <c r="C57" s="27" t="s">
        <v>136</v>
      </c>
      <c r="D57" s="38" t="s">
        <v>137</v>
      </c>
      <c r="E57" s="26">
        <v>2624566.7599999998</v>
      </c>
      <c r="F57" s="64" t="s">
        <v>169</v>
      </c>
      <c r="G57" s="40"/>
      <c r="H57" s="40"/>
      <c r="I57" s="40"/>
      <c r="J57" s="64" t="s">
        <v>169</v>
      </c>
      <c r="K57" s="12"/>
    </row>
    <row r="58" spans="2:11" ht="66" customHeight="1" x14ac:dyDescent="0.25">
      <c r="B58" s="49" t="s">
        <v>138</v>
      </c>
      <c r="C58" s="27" t="s">
        <v>139</v>
      </c>
      <c r="D58" s="38" t="s">
        <v>140</v>
      </c>
      <c r="E58" s="17">
        <v>150000</v>
      </c>
      <c r="F58" s="90" t="s">
        <v>169</v>
      </c>
      <c r="G58" s="16"/>
      <c r="H58" s="16"/>
      <c r="I58" s="16"/>
      <c r="J58" s="90" t="s">
        <v>169</v>
      </c>
      <c r="K58" s="12"/>
    </row>
    <row r="59" spans="2:11" ht="178.5" customHeight="1" x14ac:dyDescent="0.4">
      <c r="B59" s="49" t="s">
        <v>141</v>
      </c>
      <c r="C59" s="9" t="s">
        <v>142</v>
      </c>
      <c r="D59" s="81" t="s">
        <v>143</v>
      </c>
      <c r="E59" s="17">
        <v>121000</v>
      </c>
      <c r="F59" s="16">
        <v>30000</v>
      </c>
      <c r="G59" s="16"/>
      <c r="H59" s="16"/>
      <c r="I59" s="16"/>
      <c r="J59" s="16">
        <v>30000</v>
      </c>
      <c r="K59" s="12"/>
    </row>
    <row r="60" spans="2:11" ht="178.5" customHeight="1" x14ac:dyDescent="0.25">
      <c r="B60" s="49" t="s">
        <v>144</v>
      </c>
      <c r="C60" s="9" t="s">
        <v>145</v>
      </c>
      <c r="D60" s="75" t="s">
        <v>236</v>
      </c>
      <c r="E60" s="17">
        <v>295000</v>
      </c>
      <c r="F60" s="90" t="s">
        <v>169</v>
      </c>
      <c r="G60" s="16"/>
      <c r="H60" s="16"/>
      <c r="I60" s="16"/>
      <c r="J60" s="16">
        <v>115200</v>
      </c>
      <c r="K60" s="12"/>
    </row>
    <row r="61" spans="2:11" ht="147" customHeight="1" x14ac:dyDescent="0.25">
      <c r="B61" s="61" t="s">
        <v>161</v>
      </c>
      <c r="C61" s="7" t="s">
        <v>162</v>
      </c>
      <c r="D61" s="38" t="s">
        <v>234</v>
      </c>
      <c r="E61" s="17">
        <v>24141</v>
      </c>
      <c r="F61" s="16">
        <v>24141</v>
      </c>
      <c r="G61" s="16"/>
      <c r="H61" s="16"/>
      <c r="I61" s="16"/>
      <c r="J61" s="16">
        <v>24141</v>
      </c>
      <c r="K61" s="12"/>
    </row>
    <row r="62" spans="2:11" ht="73.5" customHeight="1" x14ac:dyDescent="0.25">
      <c r="B62" s="61" t="s">
        <v>163</v>
      </c>
      <c r="C62" s="27" t="s">
        <v>164</v>
      </c>
      <c r="D62" s="38" t="s">
        <v>165</v>
      </c>
      <c r="E62" s="26">
        <v>264060.71999999997</v>
      </c>
      <c r="F62" s="64">
        <v>264061</v>
      </c>
      <c r="G62" s="64"/>
      <c r="H62" s="64"/>
      <c r="I62" s="64"/>
      <c r="J62" s="64">
        <v>150000</v>
      </c>
      <c r="K62" s="12"/>
    </row>
    <row r="63" spans="2:11" ht="373.5" customHeight="1" x14ac:dyDescent="0.25">
      <c r="B63" s="61" t="s">
        <v>166</v>
      </c>
      <c r="C63" s="7" t="s">
        <v>167</v>
      </c>
      <c r="D63" s="75" t="s">
        <v>233</v>
      </c>
      <c r="E63" s="17">
        <v>3030300</v>
      </c>
      <c r="F63" s="70"/>
      <c r="G63" s="16"/>
      <c r="H63" s="16"/>
      <c r="I63" s="16"/>
      <c r="J63" s="16"/>
      <c r="K63" s="74" t="s">
        <v>179</v>
      </c>
    </row>
    <row r="64" spans="2:11" ht="357" customHeight="1" x14ac:dyDescent="0.25">
      <c r="B64" s="66" t="s">
        <v>173</v>
      </c>
      <c r="C64" s="7" t="s">
        <v>174</v>
      </c>
      <c r="D64" s="38" t="s">
        <v>214</v>
      </c>
      <c r="E64" s="17">
        <f>823000-32000</f>
        <v>791000</v>
      </c>
      <c r="F64" s="70">
        <v>465000</v>
      </c>
      <c r="G64" s="70"/>
      <c r="H64" s="70"/>
      <c r="I64" s="70"/>
      <c r="J64" s="70">
        <v>465000</v>
      </c>
      <c r="K64" s="70" t="s">
        <v>175</v>
      </c>
    </row>
    <row r="65" spans="1:12" ht="103.5" customHeight="1" x14ac:dyDescent="0.25">
      <c r="B65" s="66" t="s">
        <v>177</v>
      </c>
      <c r="C65" s="27" t="s">
        <v>185</v>
      </c>
      <c r="D65" s="38" t="s">
        <v>178</v>
      </c>
      <c r="E65" s="17">
        <v>75000</v>
      </c>
      <c r="F65" s="70">
        <v>75000</v>
      </c>
      <c r="G65" s="70"/>
      <c r="H65" s="70"/>
      <c r="I65" s="70"/>
      <c r="J65" s="70">
        <v>75000</v>
      </c>
      <c r="K65" s="70"/>
    </row>
    <row r="66" spans="1:12" ht="91.5" customHeight="1" x14ac:dyDescent="0.25">
      <c r="B66" s="66" t="s">
        <v>189</v>
      </c>
      <c r="C66" s="7" t="s">
        <v>190</v>
      </c>
      <c r="D66" s="38" t="s">
        <v>191</v>
      </c>
      <c r="E66" s="17">
        <v>295200</v>
      </c>
      <c r="F66" s="70">
        <v>295200</v>
      </c>
      <c r="G66" s="70"/>
      <c r="H66" s="70"/>
      <c r="I66" s="70"/>
      <c r="J66" s="70">
        <v>180000</v>
      </c>
      <c r="K66" s="70"/>
    </row>
    <row r="67" spans="1:12" ht="121.5" customHeight="1" x14ac:dyDescent="0.25">
      <c r="B67" s="66" t="s">
        <v>192</v>
      </c>
      <c r="C67" s="7" t="s">
        <v>193</v>
      </c>
      <c r="D67" s="38" t="s">
        <v>194</v>
      </c>
      <c r="E67" s="17">
        <v>247140</v>
      </c>
      <c r="F67" s="70">
        <v>139200</v>
      </c>
      <c r="G67" s="70"/>
      <c r="H67" s="70"/>
      <c r="I67" s="70"/>
      <c r="J67" s="70">
        <v>139200</v>
      </c>
      <c r="K67" s="70"/>
    </row>
    <row r="68" spans="1:12" ht="366" customHeight="1" x14ac:dyDescent="0.25">
      <c r="B68" s="71" t="s">
        <v>200</v>
      </c>
      <c r="C68" s="7" t="s">
        <v>174</v>
      </c>
      <c r="D68" s="38" t="s">
        <v>201</v>
      </c>
      <c r="E68" s="17">
        <v>310000</v>
      </c>
      <c r="F68" s="90" t="s">
        <v>169</v>
      </c>
      <c r="G68" s="73"/>
      <c r="H68" s="73"/>
      <c r="I68" s="73"/>
      <c r="J68" s="90" t="s">
        <v>169</v>
      </c>
      <c r="K68" s="73"/>
    </row>
    <row r="69" spans="1:12" ht="379.5" customHeight="1" x14ac:dyDescent="0.25">
      <c r="B69" s="71" t="s">
        <v>202</v>
      </c>
      <c r="C69" s="7" t="s">
        <v>203</v>
      </c>
      <c r="D69" s="79" t="s">
        <v>204</v>
      </c>
      <c r="E69" s="17">
        <v>4000000</v>
      </c>
      <c r="F69" s="73">
        <v>1000000</v>
      </c>
      <c r="G69" s="73"/>
      <c r="H69" s="73"/>
      <c r="I69" s="73"/>
      <c r="J69" s="73">
        <v>1000000</v>
      </c>
      <c r="K69" s="58" t="s">
        <v>205</v>
      </c>
    </row>
    <row r="70" spans="1:12" ht="141" customHeight="1" x14ac:dyDescent="0.25">
      <c r="B70" s="76" t="s">
        <v>215</v>
      </c>
      <c r="C70" s="7" t="s">
        <v>216</v>
      </c>
      <c r="D70" s="79" t="s">
        <v>217</v>
      </c>
      <c r="E70" s="17">
        <v>151176</v>
      </c>
      <c r="F70" s="90" t="s">
        <v>169</v>
      </c>
      <c r="G70" s="77"/>
      <c r="H70" s="77"/>
      <c r="I70" s="77"/>
      <c r="J70" s="77">
        <v>151176</v>
      </c>
      <c r="K70" s="58"/>
    </row>
    <row r="71" spans="1:12" ht="169.5" customHeight="1" x14ac:dyDescent="0.25">
      <c r="B71" s="85" t="s">
        <v>228</v>
      </c>
      <c r="C71" s="7" t="s">
        <v>229</v>
      </c>
      <c r="D71" s="79" t="s">
        <v>230</v>
      </c>
      <c r="E71" s="17">
        <v>232553</v>
      </c>
      <c r="F71" s="90" t="s">
        <v>169</v>
      </c>
      <c r="G71" s="86"/>
      <c r="H71" s="86"/>
      <c r="I71" s="86"/>
      <c r="J71" s="90" t="s">
        <v>169</v>
      </c>
      <c r="K71" s="58"/>
    </row>
    <row r="72" spans="1:12" ht="37.5" customHeight="1" x14ac:dyDescent="0.25">
      <c r="B72" s="106" t="s">
        <v>239</v>
      </c>
      <c r="C72" s="107"/>
      <c r="D72" s="108"/>
      <c r="E72" s="17"/>
      <c r="F72" s="90"/>
      <c r="G72" s="90"/>
      <c r="H72" s="90"/>
      <c r="I72" s="90"/>
      <c r="J72" s="90"/>
      <c r="K72" s="58"/>
    </row>
    <row r="73" spans="1:12" ht="112.5" customHeight="1" x14ac:dyDescent="0.25">
      <c r="B73" s="88" t="s">
        <v>237</v>
      </c>
      <c r="C73" s="7" t="s">
        <v>238</v>
      </c>
      <c r="D73" s="79" t="s">
        <v>240</v>
      </c>
      <c r="E73" s="17">
        <v>183000</v>
      </c>
      <c r="F73" s="90" t="s">
        <v>169</v>
      </c>
      <c r="G73" s="90"/>
      <c r="H73" s="90"/>
      <c r="I73" s="90"/>
      <c r="J73" s="90">
        <v>142000</v>
      </c>
      <c r="K73" s="58"/>
    </row>
    <row r="74" spans="1:12" ht="126" customHeight="1" x14ac:dyDescent="0.25">
      <c r="B74" s="88" t="s">
        <v>241</v>
      </c>
      <c r="C74" s="27" t="s">
        <v>242</v>
      </c>
      <c r="D74" s="79" t="s">
        <v>243</v>
      </c>
      <c r="E74" s="17">
        <v>190000</v>
      </c>
      <c r="F74" s="90" t="s">
        <v>169</v>
      </c>
      <c r="G74" s="90"/>
      <c r="H74" s="90"/>
      <c r="I74" s="90"/>
      <c r="J74" s="90">
        <v>190000</v>
      </c>
      <c r="K74" s="58"/>
    </row>
    <row r="75" spans="1:12" ht="409.5" customHeight="1" x14ac:dyDescent="0.25">
      <c r="B75" s="88" t="s">
        <v>244</v>
      </c>
      <c r="C75" s="7" t="s">
        <v>245</v>
      </c>
      <c r="D75" s="96" t="s">
        <v>254</v>
      </c>
      <c r="E75" s="17">
        <v>864850</v>
      </c>
      <c r="F75" s="90" t="s">
        <v>169</v>
      </c>
      <c r="G75" s="90"/>
      <c r="H75" s="90"/>
      <c r="I75" s="90"/>
      <c r="J75" s="90">
        <f>709850+155000</f>
        <v>864850</v>
      </c>
      <c r="K75" s="58"/>
    </row>
    <row r="76" spans="1:12" ht="111" customHeight="1" x14ac:dyDescent="0.25">
      <c r="B76" s="88" t="s">
        <v>246</v>
      </c>
      <c r="C76" s="7" t="s">
        <v>247</v>
      </c>
      <c r="D76" s="79" t="s">
        <v>248</v>
      </c>
      <c r="E76" s="17">
        <v>30000</v>
      </c>
      <c r="F76" s="90" t="s">
        <v>169</v>
      </c>
      <c r="G76" s="90"/>
      <c r="H76" s="90"/>
      <c r="I76" s="90"/>
      <c r="J76" s="90">
        <v>30000</v>
      </c>
      <c r="K76" s="58"/>
    </row>
    <row r="77" spans="1:12" ht="25.5" customHeight="1" x14ac:dyDescent="0.25">
      <c r="B77" s="66"/>
      <c r="C77" s="7"/>
      <c r="D77" s="38"/>
      <c r="E77" s="17"/>
      <c r="F77" s="70"/>
      <c r="G77" s="70"/>
      <c r="H77" s="70"/>
      <c r="I77" s="70"/>
      <c r="J77" s="70"/>
      <c r="K77" s="70"/>
    </row>
    <row r="78" spans="1:12" ht="45" customHeight="1" x14ac:dyDescent="0.4">
      <c r="A78" s="1" t="s">
        <v>30</v>
      </c>
      <c r="B78" s="50"/>
      <c r="C78" s="41"/>
      <c r="D78" s="80" t="s">
        <v>207</v>
      </c>
      <c r="E78" s="42">
        <f>SUM(E23:E77)</f>
        <v>100473966</v>
      </c>
      <c r="F78" s="42">
        <f t="shared" ref="F78:J78" si="0">SUM(F23:F77)</f>
        <v>23713899</v>
      </c>
      <c r="G78" s="42">
        <f t="shared" si="0"/>
        <v>0</v>
      </c>
      <c r="H78" s="42">
        <f t="shared" si="0"/>
        <v>0</v>
      </c>
      <c r="I78" s="42">
        <f t="shared" si="0"/>
        <v>0</v>
      </c>
      <c r="J78" s="42">
        <f t="shared" si="0"/>
        <v>23713898</v>
      </c>
      <c r="K78" s="43"/>
      <c r="L78" s="69">
        <f>23713898-J78</f>
        <v>0</v>
      </c>
    </row>
    <row r="79" spans="1:12" s="4" customFormat="1" ht="34.5" customHeight="1" x14ac:dyDescent="0.25">
      <c r="B79" s="24"/>
      <c r="C79" s="112" t="s">
        <v>11</v>
      </c>
      <c r="D79" s="113"/>
      <c r="E79" s="113"/>
      <c r="F79" s="113"/>
      <c r="G79" s="113"/>
      <c r="H79" s="113"/>
      <c r="I79" s="113"/>
      <c r="J79" s="113"/>
      <c r="K79" s="114"/>
    </row>
    <row r="80" spans="1:12" s="4" customFormat="1" ht="152.25" customHeight="1" x14ac:dyDescent="0.25">
      <c r="B80" s="53">
        <v>1</v>
      </c>
      <c r="C80" s="14" t="s">
        <v>16</v>
      </c>
      <c r="D80" s="36" t="s">
        <v>146</v>
      </c>
      <c r="E80" s="16" t="s">
        <v>43</v>
      </c>
      <c r="F80" s="13" t="str">
        <f t="shared" ref="F80:F86" si="1">E80</f>
        <v>( +-) 26 000</v>
      </c>
      <c r="G80" s="11"/>
      <c r="H80" s="11"/>
      <c r="I80" s="11"/>
      <c r="J80" s="13" t="str">
        <f t="shared" ref="J80:J92" si="2">F80</f>
        <v>( +-) 26 000</v>
      </c>
      <c r="K80" s="11"/>
    </row>
    <row r="81" spans="2:11" s="4" customFormat="1" ht="303" customHeight="1" x14ac:dyDescent="0.25">
      <c r="B81" s="53">
        <v>2</v>
      </c>
      <c r="C81" s="62" t="s">
        <v>23</v>
      </c>
      <c r="D81" s="36" t="s">
        <v>147</v>
      </c>
      <c r="E81" s="16" t="s">
        <v>148</v>
      </c>
      <c r="F81" s="13" t="str">
        <f t="shared" si="1"/>
        <v>(+-) 62 906,86</v>
      </c>
      <c r="G81" s="11"/>
      <c r="H81" s="11"/>
      <c r="I81" s="11"/>
      <c r="J81" s="13" t="str">
        <f t="shared" si="2"/>
        <v>(+-) 62 906,86</v>
      </c>
      <c r="K81" s="11"/>
    </row>
    <row r="82" spans="2:11" s="4" customFormat="1" ht="151.5" customHeight="1" x14ac:dyDescent="0.25">
      <c r="B82" s="53">
        <v>3</v>
      </c>
      <c r="C82" s="14" t="s">
        <v>24</v>
      </c>
      <c r="D82" s="36" t="s">
        <v>25</v>
      </c>
      <c r="E82" s="16" t="s">
        <v>149</v>
      </c>
      <c r="F82" s="13" t="str">
        <f t="shared" si="1"/>
        <v>(+-) 3 473 160</v>
      </c>
      <c r="G82" s="11"/>
      <c r="H82" s="11"/>
      <c r="I82" s="11"/>
      <c r="J82" s="13" t="str">
        <f t="shared" si="2"/>
        <v>(+-) 3 473 160</v>
      </c>
      <c r="K82" s="11"/>
    </row>
    <row r="83" spans="2:11" s="4" customFormat="1" ht="267.75" customHeight="1" x14ac:dyDescent="0.25">
      <c r="B83" s="53">
        <v>4</v>
      </c>
      <c r="C83" s="14" t="s">
        <v>50</v>
      </c>
      <c r="D83" s="36" t="s">
        <v>232</v>
      </c>
      <c r="E83" s="16" t="s">
        <v>150</v>
      </c>
      <c r="F83" s="13" t="str">
        <f t="shared" si="1"/>
        <v>(+-) 1 200 000</v>
      </c>
      <c r="G83" s="11"/>
      <c r="H83" s="11"/>
      <c r="I83" s="11"/>
      <c r="J83" s="13" t="str">
        <f t="shared" si="2"/>
        <v>(+-) 1 200 000</v>
      </c>
      <c r="K83" s="11"/>
    </row>
    <row r="84" spans="2:11" s="4" customFormat="1" ht="273" customHeight="1" x14ac:dyDescent="0.25">
      <c r="B84" s="54">
        <v>5</v>
      </c>
      <c r="C84" s="14" t="s">
        <v>41</v>
      </c>
      <c r="D84" s="36" t="s">
        <v>42</v>
      </c>
      <c r="E84" s="58" t="s">
        <v>151</v>
      </c>
      <c r="F84" s="59" t="str">
        <f t="shared" si="1"/>
        <v xml:space="preserve">(+-)12 861 650 </v>
      </c>
      <c r="G84" s="60"/>
      <c r="H84" s="60"/>
      <c r="I84" s="60"/>
      <c r="J84" s="59" t="str">
        <f t="shared" si="2"/>
        <v xml:space="preserve">(+-)12 861 650 </v>
      </c>
      <c r="K84" s="11"/>
    </row>
    <row r="85" spans="2:11" ht="243" customHeight="1" x14ac:dyDescent="0.25">
      <c r="B85" s="55">
        <v>6</v>
      </c>
      <c r="C85" s="15" t="s">
        <v>152</v>
      </c>
      <c r="D85" s="38" t="s">
        <v>153</v>
      </c>
      <c r="E85" s="29" t="s">
        <v>45</v>
      </c>
      <c r="F85" s="56" t="str">
        <f t="shared" si="1"/>
        <v>( +-) 300 000</v>
      </c>
      <c r="G85" s="56"/>
      <c r="H85" s="56"/>
      <c r="I85" s="56"/>
      <c r="J85" s="56" t="str">
        <f t="shared" si="2"/>
        <v>( +-) 300 000</v>
      </c>
      <c r="K85" s="56"/>
    </row>
    <row r="86" spans="2:11" ht="242.25" customHeight="1" x14ac:dyDescent="0.25">
      <c r="B86" s="55">
        <v>7</v>
      </c>
      <c r="C86" s="67" t="s">
        <v>155</v>
      </c>
      <c r="D86" s="65" t="s">
        <v>156</v>
      </c>
      <c r="E86" s="56" t="s">
        <v>157</v>
      </c>
      <c r="F86" s="56" t="str">
        <f t="shared" si="1"/>
        <v>(+,-) 90 000</v>
      </c>
      <c r="G86" s="56"/>
      <c r="H86" s="56"/>
      <c r="I86" s="56"/>
      <c r="J86" s="56" t="str">
        <f t="shared" si="2"/>
        <v>(+,-) 90 000</v>
      </c>
      <c r="K86" s="56"/>
    </row>
    <row r="87" spans="2:11" ht="123.75" customHeight="1" x14ac:dyDescent="0.25">
      <c r="B87" s="55">
        <v>8</v>
      </c>
      <c r="C87" s="65" t="s">
        <v>158</v>
      </c>
      <c r="D87" s="65" t="s">
        <v>160</v>
      </c>
      <c r="E87" s="56" t="s">
        <v>159</v>
      </c>
      <c r="F87" s="56" t="str">
        <f t="shared" ref="F87:F92" si="3">E87</f>
        <v>(+,-) 6 000</v>
      </c>
      <c r="G87" s="56"/>
      <c r="H87" s="56"/>
      <c r="I87" s="56"/>
      <c r="J87" s="56" t="str">
        <f t="shared" si="2"/>
        <v>(+,-) 6 000</v>
      </c>
      <c r="K87" s="56"/>
    </row>
    <row r="88" spans="2:11" ht="212.25" customHeight="1" x14ac:dyDescent="0.25">
      <c r="B88" s="55">
        <v>9</v>
      </c>
      <c r="C88" s="91" t="s">
        <v>223</v>
      </c>
      <c r="D88" s="65" t="s">
        <v>224</v>
      </c>
      <c r="E88" s="56" t="s">
        <v>172</v>
      </c>
      <c r="F88" s="56" t="str">
        <f t="shared" si="3"/>
        <v>(+,-) 1 936 000</v>
      </c>
      <c r="G88" s="56"/>
      <c r="H88" s="56"/>
      <c r="I88" s="56"/>
      <c r="J88" s="56" t="str">
        <f t="shared" si="2"/>
        <v>(+,-) 1 936 000</v>
      </c>
      <c r="K88" s="56"/>
    </row>
    <row r="89" spans="2:11" ht="122.25" customHeight="1" x14ac:dyDescent="0.25">
      <c r="B89" s="55">
        <v>10</v>
      </c>
      <c r="C89" s="65" t="s">
        <v>180</v>
      </c>
      <c r="D89" s="65" t="s">
        <v>181</v>
      </c>
      <c r="E89" s="56" t="s">
        <v>182</v>
      </c>
      <c r="F89" s="56" t="str">
        <f t="shared" si="3"/>
        <v>(+,-)2 828 295</v>
      </c>
      <c r="G89" s="56"/>
      <c r="H89" s="56"/>
      <c r="I89" s="56"/>
      <c r="J89" s="56" t="str">
        <f t="shared" si="2"/>
        <v>(+,-)2 828 295</v>
      </c>
      <c r="K89" s="56"/>
    </row>
    <row r="90" spans="2:11" ht="161.25" customHeight="1" x14ac:dyDescent="0.25">
      <c r="B90" s="55">
        <v>11</v>
      </c>
      <c r="C90" s="65" t="s">
        <v>218</v>
      </c>
      <c r="D90" s="87" t="s">
        <v>219</v>
      </c>
      <c r="E90" s="56" t="s">
        <v>220</v>
      </c>
      <c r="F90" s="56" t="str">
        <f t="shared" si="3"/>
        <v>(+,-) 173 300</v>
      </c>
      <c r="G90" s="56"/>
      <c r="H90" s="56"/>
      <c r="I90" s="56"/>
      <c r="J90" s="56" t="str">
        <f t="shared" si="2"/>
        <v>(+,-) 173 300</v>
      </c>
      <c r="K90" s="56"/>
    </row>
    <row r="91" spans="2:11" ht="192.75" customHeight="1" x14ac:dyDescent="0.25">
      <c r="B91" s="55">
        <v>12</v>
      </c>
      <c r="C91" s="65" t="s">
        <v>221</v>
      </c>
      <c r="D91" s="87" t="s">
        <v>251</v>
      </c>
      <c r="E91" s="56" t="s">
        <v>222</v>
      </c>
      <c r="F91" s="56" t="str">
        <f t="shared" si="3"/>
        <v>(+,-) 125 000</v>
      </c>
      <c r="G91" s="56"/>
      <c r="H91" s="56"/>
      <c r="I91" s="56"/>
      <c r="J91" s="56" t="str">
        <f t="shared" si="2"/>
        <v>(+,-) 125 000</v>
      </c>
      <c r="K91" s="55"/>
    </row>
    <row r="92" spans="2:11" ht="245.25" customHeight="1" x14ac:dyDescent="0.25">
      <c r="B92" s="55">
        <v>13</v>
      </c>
      <c r="C92" s="65" t="s">
        <v>225</v>
      </c>
      <c r="D92" s="87" t="s">
        <v>226</v>
      </c>
      <c r="E92" s="28" t="s">
        <v>227</v>
      </c>
      <c r="F92" s="28" t="str">
        <f t="shared" si="3"/>
        <v>(+,-) 183 204</v>
      </c>
      <c r="G92" s="28"/>
      <c r="H92" s="28"/>
      <c r="I92" s="28"/>
      <c r="J92" s="28" t="str">
        <f t="shared" si="2"/>
        <v>(+,-) 183 204</v>
      </c>
      <c r="K92" s="92"/>
    </row>
    <row r="93" spans="2:11" ht="34.5" x14ac:dyDescent="0.25">
      <c r="B93" s="109" t="s">
        <v>239</v>
      </c>
      <c r="C93" s="110"/>
      <c r="D93" s="111"/>
      <c r="E93" s="28"/>
      <c r="F93" s="28"/>
      <c r="G93" s="28"/>
      <c r="H93" s="28"/>
      <c r="I93" s="28"/>
      <c r="J93" s="28"/>
      <c r="K93" s="92"/>
    </row>
    <row r="94" spans="2:11" ht="135" x14ac:dyDescent="0.25">
      <c r="B94" s="55">
        <v>14</v>
      </c>
      <c r="C94" s="7" t="s">
        <v>252</v>
      </c>
      <c r="D94" s="79" t="s">
        <v>253</v>
      </c>
      <c r="E94" s="28" t="s">
        <v>249</v>
      </c>
      <c r="F94" s="28" t="s">
        <v>169</v>
      </c>
      <c r="G94" s="28"/>
      <c r="H94" s="28"/>
      <c r="I94" s="28"/>
      <c r="J94" s="28" t="s">
        <v>249</v>
      </c>
      <c r="K94" s="92"/>
    </row>
    <row r="95" spans="2:11" ht="35.25" x14ac:dyDescent="0.25">
      <c r="B95" s="55"/>
      <c r="C95" s="94"/>
      <c r="D95" s="94"/>
      <c r="E95" s="94"/>
      <c r="F95" s="94"/>
      <c r="G95" s="94"/>
      <c r="H95" s="94"/>
      <c r="I95" s="94"/>
      <c r="J95" s="94" t="s">
        <v>250</v>
      </c>
      <c r="K95" s="94"/>
    </row>
    <row r="96" spans="2:11" ht="35.25" x14ac:dyDescent="0.25">
      <c r="B96" s="55"/>
      <c r="C96" s="94"/>
      <c r="D96" s="94"/>
      <c r="E96" s="94"/>
      <c r="F96" s="94"/>
      <c r="G96" s="94"/>
      <c r="H96" s="94"/>
      <c r="I96" s="94"/>
      <c r="J96" s="94"/>
      <c r="K96" s="94"/>
    </row>
    <row r="97" spans="2:11" x14ac:dyDescent="0.25">
      <c r="B97" s="95"/>
      <c r="C97" s="94"/>
      <c r="D97" s="94"/>
      <c r="E97" s="94"/>
      <c r="F97" s="94"/>
      <c r="G97" s="94"/>
      <c r="H97" s="94"/>
      <c r="I97" s="94"/>
      <c r="J97" s="94"/>
      <c r="K97" s="94"/>
    </row>
  </sheetData>
  <mergeCells count="25">
    <mergeCell ref="B72:D72"/>
    <mergeCell ref="B93:D93"/>
    <mergeCell ref="C79:K79"/>
    <mergeCell ref="B10:K10"/>
    <mergeCell ref="B12:K12"/>
    <mergeCell ref="B14:K14"/>
    <mergeCell ref="B48:B49"/>
    <mergeCell ref="C48:C49"/>
    <mergeCell ref="D48:D49"/>
    <mergeCell ref="E48:E49"/>
    <mergeCell ref="F48:F49"/>
    <mergeCell ref="J48:J49"/>
    <mergeCell ref="K48:K49"/>
    <mergeCell ref="B36:B37"/>
    <mergeCell ref="C36:C37"/>
    <mergeCell ref="D36:D37"/>
    <mergeCell ref="E36:E37"/>
    <mergeCell ref="F36:F37"/>
    <mergeCell ref="J36:J37"/>
    <mergeCell ref="K36:K37"/>
    <mergeCell ref="B1:K1"/>
    <mergeCell ref="B22:K22"/>
    <mergeCell ref="B4:K4"/>
    <mergeCell ref="B16:K16"/>
    <mergeCell ref="B8:K8"/>
  </mergeCells>
  <pageMargins left="0" right="0" top="0" bottom="0" header="0" footer="0.23622047244094491"/>
  <pageSetup paperSize="9" scale="40" orientation="portrait" r:id="rId1"/>
  <rowBreaks count="8" manualBreakCount="8">
    <brk id="21" min="1" max="10" man="1"/>
    <brk id="30" min="1" max="10" man="1"/>
    <brk id="40" min="1" max="10" man="1"/>
    <brk id="50" min="1" max="10" man="1"/>
    <brk id="59" min="1" max="10" man="1"/>
    <brk id="68" min="1" max="10" man="1"/>
    <brk id="80" min="1" max="10" man="1"/>
    <brk id="88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VNMR-65-02</cp:lastModifiedBy>
  <cp:lastPrinted>2020-02-24T08:59:54Z</cp:lastPrinted>
  <dcterms:created xsi:type="dcterms:W3CDTF">2018-03-12T13:27:15Z</dcterms:created>
  <dcterms:modified xsi:type="dcterms:W3CDTF">2020-02-24T10:40:24Z</dcterms:modified>
</cp:coreProperties>
</file>